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860" tabRatio="1000" activeTab="8"/>
  </bookViews>
  <sheets>
    <sheet name="收支总表" sheetId="1" r:id="rId1"/>
    <sheet name="公共财政收入" sheetId="2" r:id="rId2"/>
    <sheet name="县本级支出" sheetId="3" r:id="rId3"/>
    <sheet name="基本支出表" sheetId="4" r:id="rId4"/>
    <sheet name="基金收支" sheetId="5" r:id="rId5"/>
    <sheet name="国有资本经营" sheetId="6" r:id="rId6"/>
    <sheet name="社保基金" sheetId="7" r:id="rId7"/>
    <sheet name="政府债务" sheetId="8" r:id="rId8"/>
    <sheet name="三公经费" sheetId="9" r:id="rId9"/>
  </sheets>
  <definedNames>
    <definedName name="_xlnm._FilterDatabase" localSheetId="1" hidden="1">'公共财政收入'!$A$3:$F$3</definedName>
    <definedName name="_xlnm.Print_Area" localSheetId="1">'公共财政收入'!$A$1:$F$41</definedName>
    <definedName name="_xlnm.Print_Area" localSheetId="6">'社保基金'!$A$1:$J$22</definedName>
    <definedName name="_xlnm.Print_Titles" localSheetId="1">'公共财政收入'!$1:$3</definedName>
    <definedName name="_xlnm.Print_Titles" localSheetId="6">'社保基金'!$1:$3</definedName>
  </definedNames>
  <calcPr fullCalcOnLoad="1"/>
</workbook>
</file>

<file path=xl/comments8.xml><?xml version="1.0" encoding="utf-8"?>
<comments xmlns="http://schemas.openxmlformats.org/spreadsheetml/2006/main">
  <authors>
    <author>微软用户</author>
  </authors>
  <commentList>
    <comment ref="D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未分利息与本金</t>
        </r>
      </text>
    </comment>
  </commentList>
</comments>
</file>

<file path=xl/sharedStrings.xml><?xml version="1.0" encoding="utf-8"?>
<sst xmlns="http://schemas.openxmlformats.org/spreadsheetml/2006/main" count="703" uniqueCount="580">
  <si>
    <t xml:space="preserve">   金融业公司股利、股息收入</t>
  </si>
  <si>
    <t>四、清算收入</t>
  </si>
  <si>
    <t>五、其他国有资本经营收入</t>
  </si>
  <si>
    <t xml:space="preserve">    中国人民银行上缴收入</t>
  </si>
  <si>
    <t xml:space="preserve">    金融企业利润收入</t>
  </si>
  <si>
    <t xml:space="preserve">    其他企业利润收入</t>
  </si>
  <si>
    <t xml:space="preserve">   其他股利、股息收入</t>
  </si>
  <si>
    <r>
      <t>岳阳县</t>
    </r>
    <r>
      <rPr>
        <b/>
        <sz val="18"/>
        <rFont val="Arial"/>
        <family val="2"/>
      </rPr>
      <t>2017</t>
    </r>
    <r>
      <rPr>
        <b/>
        <sz val="18"/>
        <rFont val="宋体"/>
        <family val="0"/>
      </rPr>
      <t>年国有资本经营收支预算表</t>
    </r>
  </si>
  <si>
    <t xml:space="preserve">    合计</t>
  </si>
  <si>
    <t>岳阳县2017年政府性基金收支预算表</t>
  </si>
  <si>
    <t>名称</t>
  </si>
  <si>
    <t>单位：万元</t>
  </si>
  <si>
    <t>计划数</t>
  </si>
  <si>
    <t xml:space="preserve">    国有土地使用权出让金支出</t>
  </si>
  <si>
    <t xml:space="preserve">    城市公用事业附加支出</t>
  </si>
  <si>
    <t xml:space="preserve">    散装水泥专项资金支出</t>
  </si>
  <si>
    <t xml:space="preserve">    新型墙体材料专项基金支出</t>
  </si>
  <si>
    <t>备注</t>
  </si>
  <si>
    <t>收入</t>
  </si>
  <si>
    <t>单位:万元</t>
  </si>
  <si>
    <t>一、散装水泥专项资金收入</t>
  </si>
  <si>
    <t>二、新型墙体材料专项基金收入</t>
  </si>
  <si>
    <t>合计</t>
  </si>
  <si>
    <t>住房保障支出</t>
  </si>
  <si>
    <t>单位：万元</t>
  </si>
  <si>
    <t>附： 上划省收入</t>
  </si>
  <si>
    <t xml:space="preserve">      其中:增值税</t>
  </si>
  <si>
    <t xml:space="preserve">           企业所得税</t>
  </si>
  <si>
    <t xml:space="preserve">           个人所得税</t>
  </si>
  <si>
    <t xml:space="preserve">           资源税</t>
  </si>
  <si>
    <t xml:space="preserve">     上划中央收入</t>
  </si>
  <si>
    <t>消费税</t>
  </si>
  <si>
    <t xml:space="preserve">   个人所得税</t>
  </si>
  <si>
    <t>合计</t>
  </si>
  <si>
    <t>单位：万元</t>
  </si>
  <si>
    <t>收 入 项 目</t>
  </si>
  <si>
    <t>增减额</t>
  </si>
  <si>
    <t>增幅</t>
  </si>
  <si>
    <t>二、非税收入小计</t>
  </si>
  <si>
    <t>　　　　　　城镇土地使用税</t>
  </si>
  <si>
    <t>支出</t>
  </si>
  <si>
    <t>2016年计划</t>
  </si>
  <si>
    <t>其中： 增值税75％部分</t>
  </si>
  <si>
    <t xml:space="preserve">   企业所得税</t>
  </si>
  <si>
    <t>地方公共财政预算收入合计</t>
  </si>
  <si>
    <t>公共财政预算收入总计</t>
  </si>
  <si>
    <t>岳阳县2017年公共财政预算收入计划表</t>
  </si>
  <si>
    <t>2017年计划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</si>
  <si>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</si>
  <si>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</si>
  <si>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</si>
  <si>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</si>
  <si>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</si>
  <si>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</si>
  <si>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</si>
  <si>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</si>
  <si>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</si>
  <si>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</si>
  <si>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</si>
  <si>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</si>
  <si>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</si>
  <si>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烟叶税</t>
  </si>
  <si>
    <t xml:space="preserve">     其他税收收入</t>
  </si>
  <si>
    <t xml:space="preserve">          其他专项收入 </t>
  </si>
  <si>
    <t xml:space="preserve">          教育费附加收入</t>
  </si>
  <si>
    <t xml:space="preserve">     专项收入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</si>
  <si>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</si>
  <si>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</si>
  <si>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</si>
  <si>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</si>
  <si>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</si>
  <si>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r>
      <t>2016年完成数</t>
    </r>
    <r>
      <rPr>
        <sz val="11"/>
        <rFont val="宋体"/>
        <family val="0"/>
      </rPr>
      <t>（按营改增后格式）</t>
    </r>
  </si>
  <si>
    <t>项        目</t>
  </si>
  <si>
    <t>城乡居民基本养老保险基金</t>
  </si>
  <si>
    <t>机关事业单位基本养老保险基金</t>
  </si>
  <si>
    <t>职工基本医疗保险基金</t>
  </si>
  <si>
    <t>工伤保险基金</t>
  </si>
  <si>
    <t>生育保险基金</t>
  </si>
  <si>
    <t>单位：万元</t>
  </si>
  <si>
    <t>合计</t>
  </si>
  <si>
    <t>借款单位</t>
  </si>
  <si>
    <t>2017年初贷款余额</t>
  </si>
  <si>
    <t>2017年还本</t>
  </si>
  <si>
    <t>2017年付息</t>
  </si>
  <si>
    <t>2017还本付息总额</t>
  </si>
  <si>
    <t>2017年底贷款余额</t>
  </si>
  <si>
    <t>台创园</t>
  </si>
  <si>
    <t>地方政府债券</t>
  </si>
  <si>
    <t>居民基本医疗保险基金</t>
  </si>
  <si>
    <t>失业保险基金</t>
  </si>
  <si>
    <t>一、上年结余</t>
  </si>
  <si>
    <t>二、收入</t>
  </si>
  <si>
    <t>×</t>
  </si>
  <si>
    <t>三、支出</t>
  </si>
  <si>
    <t>四、本年收支结余</t>
  </si>
  <si>
    <t>五、年末滚存结余</t>
  </si>
  <si>
    <t>说明: 1、企业养老保险参保人数为35459人，实际缴费人数10985人，退休15286人，其上级财政补贴收入是以支定收。</t>
  </si>
  <si>
    <t xml:space="preserve">      2、城乡居民基本养老保险参保人数为285781人，领取待遇人数114830人，上年结余为上解省级专户资金。</t>
  </si>
  <si>
    <t xml:space="preserve">      3、事业养老参保人数13823人，离退休6428人。</t>
  </si>
  <si>
    <t xml:space="preserve">      4、职工医疗参保人数31792人，退休11172人（含破产改制企业），上年结余7575万元，其中统筹基金结余2334万元，个人账户余额5241万元。</t>
  </si>
  <si>
    <t xml:space="preserve">      5、城乡居民参保人数628000人。</t>
  </si>
  <si>
    <t xml:space="preserve">      6、工伤保险参保人数36898人。</t>
  </si>
  <si>
    <t xml:space="preserve">      7、生育保险参保人数20620人。</t>
  </si>
  <si>
    <t>三、新增建设用地土地有偿使用费收入</t>
  </si>
  <si>
    <t>四、城市公用事业附加收入</t>
  </si>
  <si>
    <t>五、国有土地使用权出让金收入</t>
  </si>
  <si>
    <t>六、物价调节基金</t>
  </si>
  <si>
    <t>七、其他政府性基金收入</t>
  </si>
  <si>
    <t>一、城乡社区事务</t>
  </si>
  <si>
    <t>二、资源勘探电力信息等事务</t>
  </si>
  <si>
    <t>三、 其他政府性基金支出</t>
  </si>
  <si>
    <t>岳阳县2017年社会保险基金预算收支表</t>
  </si>
  <si>
    <t>单位：万元</t>
  </si>
  <si>
    <t>企业职工基本养老保险基金</t>
  </si>
  <si>
    <t>其中： 1、保险费收入</t>
  </si>
  <si>
    <t xml:space="preserve">       2、利息收入</t>
  </si>
  <si>
    <t xml:space="preserve">       3、上级财政补贴收入</t>
  </si>
  <si>
    <t xml:space="preserve">       4、本级财政补贴收入</t>
  </si>
  <si>
    <t>其中： 1、社会保险待遇支出</t>
  </si>
  <si>
    <t xml:space="preserve">       2、划拨个人账户</t>
  </si>
  <si>
    <t xml:space="preserve">       3、其他支出</t>
  </si>
  <si>
    <t>基本工资</t>
  </si>
  <si>
    <t>津贴补贴</t>
  </si>
  <si>
    <t>绩效工资</t>
  </si>
  <si>
    <t>机关事业单位基本养老保险缴费</t>
  </si>
  <si>
    <t>职业年金缴费</t>
  </si>
  <si>
    <t>其他社会保障缴费</t>
  </si>
  <si>
    <t>其他工资福利支出</t>
  </si>
  <si>
    <t>办公费</t>
  </si>
  <si>
    <t>印刷费</t>
  </si>
  <si>
    <t>水费</t>
  </si>
  <si>
    <t>电费</t>
  </si>
  <si>
    <t>邮电费</t>
  </si>
  <si>
    <t>物业管理费</t>
  </si>
  <si>
    <t>公务车运行维护费</t>
  </si>
  <si>
    <t>其他交通费</t>
  </si>
  <si>
    <t>差旅费</t>
  </si>
  <si>
    <t>维修费</t>
  </si>
  <si>
    <t>会议费</t>
  </si>
  <si>
    <t>培训费</t>
  </si>
  <si>
    <t>公务接待费</t>
  </si>
  <si>
    <t>工会经费</t>
  </si>
  <si>
    <t>其他商品和服务支出</t>
  </si>
  <si>
    <t>离退休津补贴</t>
  </si>
  <si>
    <t>抚恤金</t>
  </si>
  <si>
    <t>生活补助</t>
  </si>
  <si>
    <t>住房公积金</t>
  </si>
  <si>
    <t>遗属费</t>
  </si>
  <si>
    <t>医疗费</t>
  </si>
  <si>
    <t>其他对个人和家庭的补助</t>
  </si>
  <si>
    <t>一、工资福利支出</t>
  </si>
  <si>
    <t>二、商品和服务支出</t>
  </si>
  <si>
    <t>项目</t>
  </si>
  <si>
    <t>2017年预算数</t>
  </si>
  <si>
    <t>三、对个人和家庭的补助</t>
  </si>
  <si>
    <t>项             目</t>
  </si>
  <si>
    <t>一、利润收入</t>
  </si>
  <si>
    <t>    其他国有资本经营预算企业利润收入</t>
  </si>
  <si>
    <t>二、股利、股息收入</t>
  </si>
  <si>
    <t>三、产权转让收入</t>
  </si>
  <si>
    <t>    其他国有股减持收入</t>
  </si>
  <si>
    <t>201一般公共服务支出</t>
  </si>
  <si>
    <t>203国防支出</t>
  </si>
  <si>
    <t>204公共安全支出</t>
  </si>
  <si>
    <t>205教育支出</t>
  </si>
  <si>
    <t>206科学技术支出</t>
  </si>
  <si>
    <t>207文化体育与传媒支出</t>
  </si>
  <si>
    <t>208社会保障和就业支出</t>
  </si>
  <si>
    <t>210医疗卫生与计划生育支出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</si>
  <si>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</si>
  <si>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</si>
  <si>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</si>
  <si>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</si>
  <si>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</si>
  <si>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</si>
  <si>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</si>
  <si>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</si>
  <si>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</si>
  <si>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221住房保障支出</t>
  </si>
  <si>
    <t>222粮油物资储备支出</t>
  </si>
  <si>
    <t>229其他支出</t>
  </si>
  <si>
    <t xml:space="preserve">岳阳县2017年公共财政县本级基本支出预算表 </t>
  </si>
  <si>
    <t>备注：岳阳县无国有资本经营收入，因此无国有资本经营预算。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</si>
  <si>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</si>
  <si>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</si>
  <si>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</si>
  <si>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</si>
  <si>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</si>
  <si>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</si>
  <si>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2"/>
        <color indexed="8"/>
        <rFont val="宋体"/>
        <family val="0"/>
      </rPr>
      <t>括领导干部</t>
    </r>
    <r>
      <rPr>
        <sz val="12"/>
        <rFont val="宋体"/>
        <family val="0"/>
      </rPr>
      <t xml:space="preserve">专车、一般公务用车和执法执勤用车。（3）公务接待费，指单位按规定开支的各类公务接待（含外宾接待）支出。
        2、2016年三公经费统计范围包括所有的一级预算部门（单位）和独立核算的二级机构。
        3、2016年三公经费预算数因为压缩开支，遵循“三公经费只减不增”的原则比上年决算数减少5万元。          </t>
    </r>
  </si>
  <si>
    <t>岳阳县2017年“三公”经费预算情况表</t>
  </si>
  <si>
    <t>岳阳县2017年公共财政预算收支总表</t>
  </si>
  <si>
    <t>收入项目</t>
  </si>
  <si>
    <t>2017年</t>
  </si>
  <si>
    <t>支出项目</t>
  </si>
  <si>
    <t>一、本年收入</t>
  </si>
  <si>
    <t>一、本年支出</t>
  </si>
  <si>
    <t>二、上级补助收入</t>
  </si>
  <si>
    <t xml:space="preserve">  1、县本级支出</t>
  </si>
  <si>
    <t xml:space="preserve">   1、税收返还</t>
  </si>
  <si>
    <t xml:space="preserve">  2、乡镇级支出</t>
  </si>
  <si>
    <t xml:space="preserve">  （1）上划两税收入返还</t>
  </si>
  <si>
    <t>二、上解支出</t>
  </si>
  <si>
    <t xml:space="preserve">  （2）上划所得税收入返还</t>
  </si>
  <si>
    <t xml:space="preserve">  1、农业税价差上解</t>
  </si>
  <si>
    <t xml:space="preserve">  （3）省管县改革返还基数</t>
  </si>
  <si>
    <t xml:space="preserve">  2、中央借款和作贡献</t>
  </si>
  <si>
    <t xml:space="preserve">  2、体制补助</t>
  </si>
  <si>
    <t xml:space="preserve">  3、税务事业费上划</t>
  </si>
  <si>
    <t xml:space="preserve">  3、转移支付</t>
  </si>
  <si>
    <t xml:space="preserve">  4、工商上划</t>
  </si>
  <si>
    <t xml:space="preserve">  （1）税改转移支付</t>
  </si>
  <si>
    <t xml:space="preserve">  5、技监上划</t>
  </si>
  <si>
    <t xml:space="preserve">  （2）工资转移支付</t>
  </si>
  <si>
    <t xml:space="preserve">  6、医药上划</t>
  </si>
  <si>
    <t xml:space="preserve">  （3）村级组织运转经费转移支付</t>
  </si>
  <si>
    <t xml:space="preserve">  7、民兵训练</t>
  </si>
  <si>
    <t xml:space="preserve">  （4）均衡性转移支付</t>
  </si>
  <si>
    <t xml:space="preserve">  8、农业税征收经费上划</t>
  </si>
  <si>
    <t xml:space="preserve">  （5）小三场转移支付</t>
  </si>
  <si>
    <t xml:space="preserve">  9、粮食风险基金</t>
  </si>
  <si>
    <t xml:space="preserve">  （6）湖区转移支付</t>
  </si>
  <si>
    <t xml:space="preserve">  10、向红机械厂搬迁</t>
  </si>
  <si>
    <t xml:space="preserve">  （7）义务教育教师绩效工资</t>
  </si>
  <si>
    <t xml:space="preserve">  11、支持新疆西藏上解</t>
  </si>
  <si>
    <t xml:space="preserve">  （8）原工商业者困难补助</t>
  </si>
  <si>
    <t xml:space="preserve">  12、出口退税上解支出</t>
  </si>
  <si>
    <t xml:space="preserve">  （9）企事业单位划转补助收入</t>
  </si>
  <si>
    <t xml:space="preserve">  13、地方教育附加费上解</t>
  </si>
  <si>
    <t>　（10）县级基本财力保障机制经费</t>
  </si>
  <si>
    <t xml:space="preserve">  14、地方政府债券发行费</t>
  </si>
  <si>
    <t>　（11）社区转移支付</t>
  </si>
  <si>
    <t xml:space="preserve">  （12）库区转移支付</t>
  </si>
  <si>
    <t>三、上级固定专项转移支付支出</t>
  </si>
  <si>
    <t xml:space="preserve">  （13）退耕还林转移支付 </t>
  </si>
  <si>
    <t xml:space="preserve">  （14）产粮大县转移支付</t>
  </si>
  <si>
    <t xml:space="preserve">  （15）重点生态区转移支付</t>
  </si>
  <si>
    <t xml:space="preserve">  （16）康王区划调整补助</t>
  </si>
  <si>
    <t xml:space="preserve">   (17)工商技监局下放省补助基数</t>
  </si>
  <si>
    <t>三、盘活财政存量资金</t>
  </si>
  <si>
    <t>四、从土地收益中调入财力</t>
  </si>
  <si>
    <t>五、上级固定专项转移支付</t>
  </si>
  <si>
    <t>收入合计</t>
  </si>
  <si>
    <t>支出合计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</si>
  <si>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</si>
  <si>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</si>
  <si>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</si>
  <si>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</si>
  <si>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</si>
  <si>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</si>
  <si>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</si>
  <si>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</si>
  <si>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</si>
  <si>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</si>
  <si>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</si>
  <si>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</si>
  <si>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</si>
  <si>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</si>
  <si>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</si>
  <si>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</si>
  <si>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</si>
  <si>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</si>
  <si>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</si>
  <si>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</si>
  <si>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</si>
  <si>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</si>
  <si>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</si>
  <si>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</si>
  <si>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</si>
  <si>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</si>
  <si>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</si>
  <si>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</si>
  <si>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</si>
  <si>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</si>
  <si>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</si>
  <si>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</si>
  <si>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统计抽样调查</t>
  </si>
  <si>
    <t xml:space="preserve">  财政事务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</si>
  <si>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</si>
  <si>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</si>
  <si>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</si>
  <si>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</si>
  <si>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</si>
  <si>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</si>
  <si>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协税护税</t>
  </si>
  <si>
    <t xml:space="preserve">    其他税收事务支出</t>
  </si>
  <si>
    <t xml:space="preserve">  审计事务</t>
  </si>
  <si>
    <t xml:space="preserve">  人力资源事务</t>
  </si>
  <si>
    <t xml:space="preserve">    其他人力资源事务支出</t>
  </si>
  <si>
    <t xml:space="preserve">  纪检监察事务</t>
  </si>
  <si>
    <t xml:space="preserve">    大案要案查处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</si>
  <si>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</si>
  <si>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</si>
  <si>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</si>
  <si>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</si>
  <si>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</si>
  <si>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</si>
  <si>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</si>
  <si>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</si>
  <si>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</si>
  <si>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</si>
  <si>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  标准化管理</t>
  </si>
  <si>
    <t xml:space="preserve">  档案事务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</si>
  <si>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</si>
  <si>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</si>
  <si>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</si>
  <si>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</si>
  <si>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</si>
  <si>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</si>
  <si>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</si>
  <si>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</si>
  <si>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</si>
  <si>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</si>
  <si>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</si>
  <si>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</si>
  <si>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</si>
  <si>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其他共产党事务支出(款)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</si>
  <si>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</si>
  <si>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</si>
  <si>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</si>
  <si>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</si>
  <si>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预备役部队</t>
  </si>
  <si>
    <t>公共安全支出</t>
  </si>
  <si>
    <t xml:space="preserve">  武装警察</t>
  </si>
  <si>
    <t xml:space="preserve">    内卫</t>
  </si>
  <si>
    <t xml:space="preserve">    消防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</si>
  <si>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</si>
  <si>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</si>
  <si>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</si>
  <si>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</si>
  <si>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</si>
  <si>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</si>
  <si>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</si>
  <si>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禁毒管理</t>
  </si>
  <si>
    <t xml:space="preserve">    道路交通管理</t>
  </si>
  <si>
    <t xml:space="preserve">    网络侦控管理</t>
  </si>
  <si>
    <t xml:space="preserve">    居民身份证管理</t>
  </si>
  <si>
    <t xml:space="preserve">    网络运行及维护</t>
  </si>
  <si>
    <t xml:space="preserve">    拘押收教场所管理</t>
  </si>
  <si>
    <t xml:space="preserve">    其他公安支出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</si>
  <si>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</si>
  <si>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</si>
  <si>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</si>
  <si>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</si>
  <si>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法律援助</t>
  </si>
  <si>
    <t xml:space="preserve">    其他司法支出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</si>
  <si>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</si>
  <si>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</si>
  <si>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</si>
  <si>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</si>
  <si>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</si>
  <si>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</si>
  <si>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</si>
  <si>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</si>
  <si>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</si>
  <si>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</si>
  <si>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</si>
  <si>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</si>
  <si>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</si>
  <si>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</si>
  <si>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高等职业教育</t>
  </si>
  <si>
    <t xml:space="preserve">    其他职业教育支出</t>
  </si>
  <si>
    <t xml:space="preserve">  特殊教育</t>
  </si>
  <si>
    <t xml:space="preserve">  进修及培训</t>
  </si>
  <si>
    <t xml:space="preserve">    干部教育</t>
  </si>
  <si>
    <t xml:space="preserve">    其他进修及培训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</si>
  <si>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</si>
  <si>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</si>
  <si>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</si>
  <si>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</si>
  <si>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</si>
  <si>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</si>
  <si>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机构运行</t>
  </si>
  <si>
    <t>文化体育与传媒支出</t>
  </si>
  <si>
    <t xml:space="preserve">  文化</t>
  </si>
  <si>
    <t xml:space="preserve">    图书馆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</si>
  <si>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</si>
  <si>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</si>
  <si>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</si>
  <si>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</si>
  <si>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</si>
  <si>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</si>
  <si>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广播影视</t>
  </si>
  <si>
    <t xml:space="preserve">    广播</t>
  </si>
  <si>
    <t xml:space="preserve">    其他广播影视支出</t>
  </si>
  <si>
    <t>社会保障和就业支出</t>
  </si>
  <si>
    <t xml:space="preserve">  人力资源和社会保障管理事务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</si>
  <si>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</si>
  <si>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</si>
  <si>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</si>
  <si>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</si>
  <si>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</si>
  <si>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其他民政管理事务支出</t>
  </si>
  <si>
    <t xml:space="preserve">    财政对基本养老保险基金的补助</t>
  </si>
  <si>
    <t xml:space="preserve">    财政对基本医疗保险基金的补助</t>
  </si>
  <si>
    <t xml:space="preserve">    财政对工伤保险基金的补助</t>
  </si>
  <si>
    <t xml:space="preserve">    财政对城乡居民基本养老保险基金的补助</t>
  </si>
  <si>
    <t xml:space="preserve">  行政事业单位离退休</t>
  </si>
  <si>
    <t xml:space="preserve">    其他行政事业单位离退休支出</t>
  </si>
  <si>
    <t xml:space="preserve">  抚恤</t>
  </si>
  <si>
    <t xml:space="preserve">    死亡抚恤</t>
  </si>
  <si>
    <t xml:space="preserve">    伤残抚恤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</si>
  <si>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</si>
  <si>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</si>
  <si>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</si>
  <si>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</si>
  <si>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</si>
  <si>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</si>
  <si>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</si>
  <si>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</si>
  <si>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</si>
  <si>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其他社会福利支出</t>
  </si>
  <si>
    <t xml:space="preserve">  残疾人事业</t>
  </si>
  <si>
    <t xml:space="preserve">    残疾人康复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</si>
  <si>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</si>
  <si>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</si>
  <si>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</si>
  <si>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</si>
  <si>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特困人员供养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</si>
  <si>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</si>
  <si>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</si>
  <si>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</si>
  <si>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</si>
  <si>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</si>
  <si>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</si>
  <si>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</si>
  <si>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</si>
  <si>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</si>
  <si>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</si>
  <si>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</si>
  <si>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行业医院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</si>
  <si>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</si>
  <si>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</si>
  <si>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</si>
  <si>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</si>
  <si>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</si>
  <si>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</si>
  <si>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基本公共卫生服务</t>
  </si>
  <si>
    <t xml:space="preserve">  医疗保障</t>
  </si>
  <si>
    <t xml:space="preserve">    优抚对象医疗补助</t>
  </si>
  <si>
    <t xml:space="preserve">    城镇居民基本医疗保险</t>
  </si>
  <si>
    <t xml:space="preserve">    城乡医疗救助</t>
  </si>
  <si>
    <t xml:space="preserve">    其他医疗保障支出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</si>
  <si>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</si>
  <si>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</si>
  <si>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</si>
  <si>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</si>
  <si>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</si>
  <si>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</si>
  <si>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</si>
  <si>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</si>
  <si>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</si>
  <si>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</si>
  <si>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</si>
  <si>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</si>
  <si>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自然生态保护</t>
  </si>
  <si>
    <t xml:space="preserve">    生态保护</t>
  </si>
  <si>
    <t xml:space="preserve">    农村环境保护</t>
  </si>
  <si>
    <t xml:space="preserve">    其他自然生态保护支出</t>
  </si>
  <si>
    <t xml:space="preserve">  能源管理事务</t>
  </si>
  <si>
    <t xml:space="preserve">    能源管理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</si>
  <si>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</si>
  <si>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</si>
  <si>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</si>
  <si>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</si>
  <si>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</si>
  <si>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</si>
  <si>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</si>
  <si>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</si>
  <si>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</si>
  <si>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</si>
  <si>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</si>
  <si>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</si>
  <si>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</si>
  <si>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</si>
  <si>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</si>
  <si>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</si>
  <si>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</si>
  <si>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</si>
  <si>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</si>
  <si>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</si>
  <si>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</si>
  <si>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</si>
  <si>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病虫害控制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</si>
  <si>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</si>
  <si>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</si>
  <si>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</si>
  <si>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</si>
  <si>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</si>
  <si>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</si>
  <si>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</si>
  <si>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农业组织化与产业化经营</t>
  </si>
  <si>
    <t xml:space="preserve">    农产品加工与促销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</si>
  <si>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</si>
  <si>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</si>
  <si>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</si>
  <si>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</si>
  <si>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</si>
  <si>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</si>
  <si>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动植物保护</t>
  </si>
  <si>
    <t xml:space="preserve">    林业执法与监督</t>
  </si>
  <si>
    <t xml:space="preserve">    林业检疫检测</t>
  </si>
  <si>
    <t xml:space="preserve">    防沙治沙</t>
  </si>
  <si>
    <t xml:space="preserve">    林业产业化</t>
  </si>
  <si>
    <t xml:space="preserve">    林业贷款贴息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</si>
  <si>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</si>
  <si>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</si>
  <si>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</si>
  <si>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</si>
  <si>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</si>
  <si>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水土保持</t>
  </si>
  <si>
    <t xml:space="preserve">    水资源节约管理与保护</t>
  </si>
  <si>
    <t xml:space="preserve">    其他水利支出</t>
  </si>
  <si>
    <t xml:space="preserve">  扶贫</t>
  </si>
  <si>
    <t xml:space="preserve">    其他扶贫支出</t>
  </si>
  <si>
    <t xml:space="preserve">  农业综合开发</t>
  </si>
  <si>
    <t xml:space="preserve">  农村综合改革</t>
  </si>
  <si>
    <t xml:space="preserve">    对村民委员会和村党支部的补助</t>
  </si>
  <si>
    <t xml:space="preserve">    其他农村综合改革支出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</si>
  <si>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</si>
  <si>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</si>
  <si>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</si>
  <si>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</si>
  <si>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公路和运输信息化建设</t>
  </si>
  <si>
    <t xml:space="preserve">    公路和运输安全</t>
  </si>
  <si>
    <t xml:space="preserve">    公路运输管理</t>
  </si>
  <si>
    <t xml:space="preserve">    公路客货运站(场)建设</t>
  </si>
  <si>
    <t xml:space="preserve">    港口设施</t>
  </si>
  <si>
    <t xml:space="preserve">    航道维护</t>
  </si>
  <si>
    <t xml:space="preserve">    航务管理</t>
  </si>
  <si>
    <t xml:space="preserve">    其他公路水路运输支出</t>
  </si>
  <si>
    <t>资源勘探信息等支出</t>
  </si>
  <si>
    <t xml:space="preserve">  工业和信息产业监管</t>
  </si>
  <si>
    <t xml:space="preserve">    信息安全建设</t>
  </si>
  <si>
    <t xml:space="preserve">    工业和信息产业支持</t>
  </si>
  <si>
    <t xml:space="preserve">    行业监管</t>
  </si>
  <si>
    <t xml:space="preserve">    其他工业和信息产业监管支出</t>
  </si>
  <si>
    <t xml:space="preserve">  安全生产监管</t>
  </si>
  <si>
    <t xml:space="preserve">    安全监管监察专项</t>
  </si>
  <si>
    <t xml:space="preserve">    应急救援支出</t>
  </si>
  <si>
    <t xml:space="preserve">    其他安全生产监管支出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</si>
  <si>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</si>
  <si>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</si>
  <si>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</si>
  <si>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</si>
  <si>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>商业服务业等支出</t>
  </si>
  <si>
    <t xml:space="preserve">  商业流通事务</t>
  </si>
  <si>
    <t xml:space="preserve">    市场监测及信息管理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</si>
  <si>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</si>
  <si>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</si>
  <si>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</si>
  <si>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</si>
  <si>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</si>
  <si>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</si>
  <si>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</si>
  <si>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</si>
  <si>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其他商业服务业等支出(项)</t>
  </si>
  <si>
    <t>金融支出</t>
  </si>
  <si>
    <t xml:space="preserve">  金融部门行政支出</t>
  </si>
  <si>
    <t xml:space="preserve">    金融部门其他行政支出</t>
  </si>
  <si>
    <t>国土海洋气象等支出</t>
  </si>
  <si>
    <t xml:space="preserve">  国土资源事务</t>
  </si>
  <si>
    <t xml:space="preserve">    其他国土资源事务支出</t>
  </si>
  <si>
    <t xml:space="preserve">  城乡社区住宅</t>
  </si>
  <si>
    <t>粮油物资储备支出</t>
  </si>
  <si>
    <t xml:space="preserve">  粮油事务</t>
  </si>
  <si>
    <t xml:space="preserve">  粮油储备</t>
  </si>
  <si>
    <t xml:space="preserve">    其他粮油储备支出</t>
  </si>
  <si>
    <t>其他支出(类)</t>
  </si>
  <si>
    <t xml:space="preserve">  其他支出(款)</t>
  </si>
  <si>
    <t xml:space="preserve">    其他支出(项)</t>
  </si>
  <si>
    <t xml:space="preserve">    其他国防支出</t>
  </si>
  <si>
    <t xml:space="preserve">  财政对社会保险基金的补助</t>
  </si>
  <si>
    <t xml:space="preserve">   财政对社会保险基金的其他补助</t>
  </si>
  <si>
    <t xml:space="preserve">  预备费</t>
  </si>
  <si>
    <t xml:space="preserve">    其他城乡社区住宅支出</t>
  </si>
  <si>
    <t>岳阳县2017年政府性债务余额及限额情况表</t>
  </si>
  <si>
    <t>世行贷款</t>
  </si>
  <si>
    <t>岳阳县2017年公共财政预算本级支出预算表</t>
  </si>
  <si>
    <t>备注：根据（湘财预[2015]132号）“湖南省财政厅关于做好2015年地方政府债务限额管理工作的通知”，我县2015年底政府性债务限额为17.71亿元，2016年省厅下达我县新增债券1.53亿元，因此2016年底我县政府性债务限额为19.24亿元。</t>
  </si>
</sst>
</file>

<file path=xl/styles.xml><?xml version="1.0" encoding="utf-8"?>
<styleSheet xmlns="http://schemas.openxmlformats.org/spreadsheetml/2006/main">
  <numFmts count="5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;@"/>
    <numFmt numFmtId="185" formatCode="0;_䠀"/>
    <numFmt numFmtId="186" formatCode="0_);[Red]\(0\)"/>
    <numFmt numFmtId="187" formatCode="0_ "/>
    <numFmt numFmtId="188" formatCode="0.0%"/>
    <numFmt numFmtId="189" formatCode="0.0"/>
    <numFmt numFmtId="190" formatCode="0.00_);[Red]\(0.00\)"/>
    <numFmt numFmtId="191" formatCode="0.00_ "/>
    <numFmt numFmtId="192" formatCode="0.0_ "/>
    <numFmt numFmtId="193" formatCode="0;_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_퀀"/>
    <numFmt numFmtId="199" formatCode="0;_저"/>
    <numFmt numFmtId="200" formatCode="0.0_);[Red]\(0.0\)"/>
    <numFmt numFmtId="201" formatCode="0.0;[Red]0.0"/>
    <numFmt numFmtId="202" formatCode="0.0_);\(0.0\)"/>
    <numFmt numFmtId="203" formatCode="0;[Red]0"/>
    <numFmt numFmtId="204" formatCode="#\ "/>
    <numFmt numFmtId="205" formatCode="0.0000000000_);[Red]\(0.0000000000\)"/>
    <numFmt numFmtId="206" formatCode="0.000_);[Red]\(0.000\)"/>
    <numFmt numFmtId="207" formatCode="#,##0.00_ "/>
    <numFmt numFmtId="208" formatCode="#,##0_);[Red]\(#,##0\)"/>
    <numFmt numFmtId="209" formatCode="* #,##0.00;* \-#,##0.00;* &quot;&quot;??;@"/>
    <numFmt numFmtId="210" formatCode="#,##0.0_);[Red]\(#,##0.0\)"/>
    <numFmt numFmtId="211" formatCode="0.0000_ "/>
    <numFmt numFmtId="212" formatCode="[$-804]yyyy&quot;年&quot;m&quot;月&quot;d&quot;日&quot;dddd"/>
    <numFmt numFmtId="213" formatCode="#,##0.00_);[Red]\(#,##0.00\)"/>
    <numFmt numFmtId="214" formatCode="#,##0.00_ ;\-#,##0.00;;"/>
    <numFmt numFmtId="215" formatCode="#,##0.00_ ;\-#,##0.00"/>
    <numFmt numFmtId="216" formatCode="yyyy&quot;年&quot;m&quot;月&quot;;@"/>
  </numFmts>
  <fonts count="3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楷体_GB2312"/>
      <family val="3"/>
    </font>
    <font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Helv"/>
      <family val="2"/>
    </font>
    <font>
      <sz val="11"/>
      <name val="新宋体"/>
      <family val="3"/>
    </font>
    <font>
      <b/>
      <sz val="20"/>
      <name val="楷体_GB2312"/>
      <family val="3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1"/>
      <name val="新宋体"/>
      <family val="3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0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sz val="14"/>
      <name val="宋体"/>
      <family val="0"/>
    </font>
    <font>
      <b/>
      <sz val="12"/>
      <name val="黑体"/>
      <family val="0"/>
    </font>
    <font>
      <b/>
      <sz val="18"/>
      <name val="宋体"/>
      <family val="0"/>
    </font>
    <font>
      <sz val="12"/>
      <name val="黑体"/>
      <family val="0"/>
    </font>
    <font>
      <b/>
      <sz val="18"/>
      <name val="Arial"/>
      <family val="2"/>
    </font>
    <font>
      <sz val="18"/>
      <name val="黑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新宋体"/>
      <family val="3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</borders>
  <cellStyleXfs count="4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7" fontId="6" fillId="0" borderId="1" xfId="0" applyNumberFormat="1" applyFont="1" applyFill="1" applyBorder="1" applyAlignment="1">
      <alignment horizontal="center" vertical="center" wrapText="1"/>
    </xf>
    <xf numFmtId="18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vertical="center" wrapText="1"/>
      <protection/>
    </xf>
    <xf numFmtId="189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32" applyFont="1" applyFill="1" applyAlignment="1">
      <alignment vertical="center" wrapText="1"/>
      <protection/>
    </xf>
    <xf numFmtId="0" fontId="7" fillId="0" borderId="1" xfId="32" applyFont="1" applyFill="1" applyBorder="1" applyAlignment="1">
      <alignment horizontal="center" vertical="center" wrapText="1"/>
      <protection/>
    </xf>
    <xf numFmtId="188" fontId="7" fillId="0" borderId="1" xfId="32" applyNumberFormat="1" applyFont="1" applyFill="1" applyBorder="1" applyAlignment="1">
      <alignment horizontal="center" vertical="center" wrapText="1"/>
      <protection/>
    </xf>
    <xf numFmtId="0" fontId="7" fillId="0" borderId="0" xfId="32" applyFont="1" applyFill="1" applyAlignment="1">
      <alignment vertical="center" wrapText="1"/>
      <protection/>
    </xf>
    <xf numFmtId="0" fontId="7" fillId="0" borderId="1" xfId="34" applyNumberFormat="1" applyFont="1" applyFill="1" applyBorder="1" applyAlignment="1" applyProtection="1">
      <alignment horizontal="center" vertical="center" wrapText="1"/>
      <protection/>
    </xf>
    <xf numFmtId="187" fontId="7" fillId="0" borderId="1" xfId="33" applyNumberFormat="1" applyFont="1" applyFill="1" applyBorder="1" applyAlignment="1">
      <alignment horizontal="center" vertical="center" wrapText="1"/>
      <protection/>
    </xf>
    <xf numFmtId="187" fontId="7" fillId="0" borderId="1" xfId="32" applyNumberFormat="1" applyFont="1" applyFill="1" applyBorder="1" applyAlignment="1">
      <alignment horizontal="center" vertical="center" wrapText="1"/>
      <protection/>
    </xf>
    <xf numFmtId="187" fontId="6" fillId="0" borderId="1" xfId="32" applyNumberFormat="1" applyFont="1" applyFill="1" applyBorder="1" applyAlignment="1">
      <alignment horizontal="center" vertical="center" wrapText="1"/>
      <protection/>
    </xf>
    <xf numFmtId="188" fontId="6" fillId="0" borderId="1" xfId="32" applyNumberFormat="1" applyFont="1" applyFill="1" applyBorder="1" applyAlignment="1">
      <alignment horizontal="center" vertical="center" wrapText="1"/>
      <protection/>
    </xf>
    <xf numFmtId="0" fontId="7" fillId="0" borderId="1" xfId="34" applyNumberFormat="1" applyFont="1" applyFill="1" applyBorder="1" applyAlignment="1" applyProtection="1">
      <alignment horizontal="left" vertical="center" wrapText="1"/>
      <protection/>
    </xf>
    <xf numFmtId="187" fontId="6" fillId="0" borderId="1" xfId="34" applyNumberFormat="1" applyFont="1" applyFill="1" applyBorder="1" applyAlignment="1">
      <alignment horizontal="center" vertical="center" wrapText="1"/>
      <protection/>
    </xf>
    <xf numFmtId="0" fontId="6" fillId="0" borderId="1" xfId="34" applyNumberFormat="1" applyFont="1" applyFill="1" applyBorder="1" applyAlignment="1" applyProtection="1">
      <alignment vertical="center" wrapText="1"/>
      <protection/>
    </xf>
    <xf numFmtId="187" fontId="6" fillId="0" borderId="1" xfId="33" applyNumberFormat="1" applyFont="1" applyFill="1" applyBorder="1" applyAlignment="1">
      <alignment horizontal="center" vertical="center" wrapText="1"/>
      <protection/>
    </xf>
    <xf numFmtId="14" fontId="6" fillId="0" borderId="1" xfId="34" applyNumberFormat="1" applyFont="1" applyFill="1" applyBorder="1" applyAlignment="1" applyProtection="1">
      <alignment vertical="center" wrapText="1"/>
      <protection/>
    </xf>
    <xf numFmtId="0" fontId="7" fillId="0" borderId="1" xfId="34" applyNumberFormat="1" applyFont="1" applyFill="1" applyBorder="1" applyAlignment="1" applyProtection="1">
      <alignment vertical="center" wrapText="1"/>
      <protection/>
    </xf>
    <xf numFmtId="187" fontId="7" fillId="0" borderId="1" xfId="39" applyNumberFormat="1" applyFont="1" applyFill="1" applyBorder="1" applyAlignment="1">
      <alignment horizontal="center" vertical="center" wrapText="1"/>
    </xf>
    <xf numFmtId="0" fontId="6" fillId="0" borderId="1" xfId="34" applyNumberFormat="1" applyFont="1" applyFill="1" applyBorder="1" applyAlignment="1" applyProtection="1">
      <alignment horizontal="left" vertical="center" wrapText="1"/>
      <protection/>
    </xf>
    <xf numFmtId="187" fontId="7" fillId="0" borderId="1" xfId="32" applyNumberFormat="1" applyFont="1" applyFill="1" applyBorder="1" applyAlignment="1">
      <alignment vertical="center" wrapText="1"/>
      <protection/>
    </xf>
    <xf numFmtId="187" fontId="6" fillId="0" borderId="1" xfId="39" applyNumberFormat="1" applyFont="1" applyFill="1" applyBorder="1" applyAlignment="1">
      <alignment horizontal="center" vertical="center" wrapText="1"/>
    </xf>
    <xf numFmtId="0" fontId="6" fillId="0" borderId="1" xfId="34" applyNumberFormat="1" applyFont="1" applyFill="1" applyBorder="1" applyAlignment="1" applyProtection="1">
      <alignment horizontal="center" vertical="center" wrapText="1"/>
      <protection/>
    </xf>
    <xf numFmtId="0" fontId="6" fillId="0" borderId="0" xfId="32" applyFont="1" applyFill="1" applyAlignment="1">
      <alignment horizontal="center" vertical="center" wrapText="1"/>
      <protection/>
    </xf>
    <xf numFmtId="188" fontId="6" fillId="0" borderId="0" xfId="32" applyNumberFormat="1" applyFont="1" applyFill="1" applyAlignment="1">
      <alignment horizontal="center" vertical="center" wrapText="1"/>
      <protection/>
    </xf>
    <xf numFmtId="0" fontId="7" fillId="0" borderId="0" xfId="32" applyFont="1" applyFill="1" applyBorder="1" applyAlignment="1" applyProtection="1">
      <alignment horizontal="center" vertical="center" wrapText="1"/>
      <protection locked="0"/>
    </xf>
    <xf numFmtId="1" fontId="7" fillId="0" borderId="1" xfId="34" applyNumberFormat="1" applyFont="1" applyFill="1" applyBorder="1" applyAlignment="1">
      <alignment horizontal="center" vertical="center" wrapText="1"/>
      <protection/>
    </xf>
    <xf numFmtId="187" fontId="7" fillId="0" borderId="1" xfId="34" applyNumberFormat="1" applyFont="1" applyFill="1" applyBorder="1" applyAlignment="1">
      <alignment horizontal="center" vertical="center" wrapText="1"/>
      <protection/>
    </xf>
    <xf numFmtId="1" fontId="7" fillId="0" borderId="1" xfId="32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86" fontId="1" fillId="0" borderId="0" xfId="0" applyNumberFormat="1" applyFill="1" applyAlignment="1">
      <alignment vertical="center" wrapText="1"/>
    </xf>
    <xf numFmtId="186" fontId="4" fillId="0" borderId="0" xfId="0" applyNumberFormat="1" applyFont="1" applyFill="1" applyAlignment="1">
      <alignment horizontal="left" vertical="center" wrapText="1"/>
    </xf>
    <xf numFmtId="186" fontId="24" fillId="0" borderId="0" xfId="0" applyNumberFormat="1" applyFont="1" applyFill="1" applyAlignment="1">
      <alignment vertical="center" wrapText="1"/>
    </xf>
    <xf numFmtId="186" fontId="1" fillId="0" borderId="0" xfId="0" applyNumberFormat="1" applyFill="1" applyAlignment="1">
      <alignment horizontal="center" vertical="center" wrapText="1"/>
    </xf>
    <xf numFmtId="186" fontId="23" fillId="0" borderId="0" xfId="0" applyNumberFormat="1" applyFont="1" applyFill="1" applyBorder="1" applyAlignment="1" applyProtection="1">
      <alignment vertical="center" wrapText="1"/>
      <protection/>
    </xf>
    <xf numFmtId="186" fontId="22" fillId="0" borderId="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Font="1" applyFill="1" applyBorder="1" applyAlignment="1" applyProtection="1">
      <alignment horizontal="center" vertical="center" wrapText="1"/>
      <protection/>
    </xf>
    <xf numFmtId="186" fontId="23" fillId="0" borderId="0" xfId="0" applyNumberFormat="1" applyFont="1" applyFill="1" applyBorder="1" applyAlignment="1" applyProtection="1">
      <alignment horizontal="center" vertical="center" wrapText="1"/>
      <protection/>
    </xf>
    <xf numFmtId="186" fontId="16" fillId="0" borderId="0" xfId="0" applyNumberFormat="1" applyFont="1" applyFill="1" applyBorder="1" applyAlignment="1" applyProtection="1">
      <alignment horizontal="right" vertical="center" wrapText="1"/>
      <protection/>
    </xf>
    <xf numFmtId="186" fontId="20" fillId="0" borderId="1" xfId="0" applyNumberFormat="1" applyFont="1" applyFill="1" applyBorder="1" applyAlignment="1" applyProtection="1">
      <alignment horizontal="left" vertical="center" wrapText="1"/>
      <protection/>
    </xf>
    <xf numFmtId="186" fontId="20" fillId="0" borderId="1" xfId="0" applyNumberFormat="1" applyFont="1" applyFill="1" applyBorder="1" applyAlignment="1" applyProtection="1">
      <alignment horizontal="center" vertical="center" wrapText="1"/>
      <protection/>
    </xf>
    <xf numFmtId="186" fontId="7" fillId="0" borderId="0" xfId="0" applyNumberFormat="1" applyFont="1" applyFill="1" applyAlignment="1">
      <alignment horizontal="left" vertical="center" wrapText="1"/>
    </xf>
    <xf numFmtId="187" fontId="20" fillId="0" borderId="1" xfId="0" applyNumberFormat="1" applyFont="1" applyFill="1" applyBorder="1" applyAlignment="1" applyProtection="1">
      <alignment horizontal="center" vertical="center" wrapText="1"/>
      <protection/>
    </xf>
    <xf numFmtId="186" fontId="11" fillId="0" borderId="1" xfId="0" applyNumberFormat="1" applyFont="1" applyFill="1" applyBorder="1" applyAlignment="1" applyProtection="1">
      <alignment horizontal="left" vertical="center" wrapText="1"/>
      <protection/>
    </xf>
    <xf numFmtId="187" fontId="11" fillId="0" borderId="1" xfId="0" applyNumberFormat="1" applyFont="1" applyFill="1" applyBorder="1" applyAlignment="1" applyProtection="1">
      <alignment horizontal="center" vertical="center" wrapText="1"/>
      <protection/>
    </xf>
    <xf numFmtId="186" fontId="6" fillId="0" borderId="0" xfId="0" applyNumberFormat="1" applyFont="1" applyFill="1" applyAlignment="1">
      <alignment horizontal="left" vertical="center" wrapText="1"/>
    </xf>
    <xf numFmtId="187" fontId="7" fillId="0" borderId="1" xfId="35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5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0" fillId="0" borderId="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4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8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187" fontId="4" fillId="0" borderId="7" xfId="0" applyNumberFormat="1" applyFont="1" applyFill="1" applyBorder="1" applyAlignment="1">
      <alignment horizontal="right" vertical="center" wrapText="1"/>
    </xf>
    <xf numFmtId="0" fontId="1" fillId="0" borderId="0" xfId="0" applyFill="1" applyAlignment="1">
      <alignment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8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1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12" fillId="0" borderId="9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8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ill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32" applyFont="1" applyFill="1" applyBorder="1" applyAlignment="1" applyProtection="1">
      <alignment horizontal="center" vertical="center" wrapText="1"/>
      <protection locked="0"/>
    </xf>
    <xf numFmtId="0" fontId="6" fillId="0" borderId="0" xfId="32" applyFont="1" applyFill="1" applyBorder="1" applyAlignment="1" applyProtection="1">
      <alignment horizontal="righ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6" xfId="0" applyBorder="1" applyAlignment="1">
      <alignment horizontal="left" vertical="center"/>
    </xf>
    <xf numFmtId="186" fontId="4" fillId="0" borderId="0" xfId="0" applyNumberFormat="1" applyFont="1" applyFill="1" applyAlignment="1">
      <alignment horizontal="left" vertical="center" wrapText="1"/>
    </xf>
    <xf numFmtId="186" fontId="21" fillId="0" borderId="0" xfId="0" applyNumberFormat="1" applyFont="1" applyFill="1" applyBorder="1" applyAlignment="1" applyProtection="1">
      <alignment horizontal="center" vertical="center" wrapText="1"/>
      <protection/>
    </xf>
    <xf numFmtId="186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28">
    <cellStyle name="Normal" xfId="0"/>
    <cellStyle name="_ET_STYLE_NoName_00_" xfId="15"/>
    <cellStyle name="Percent" xfId="16"/>
    <cellStyle name="常规 14_建管站" xfId="17"/>
    <cellStyle name="常规 2" xfId="18"/>
    <cellStyle name="常规 2 3" xfId="19"/>
    <cellStyle name="常规 2 4" xfId="20"/>
    <cellStyle name="常规 2 5" xfId="21"/>
    <cellStyle name="常规 3" xfId="22"/>
    <cellStyle name="常规 31" xfId="23"/>
    <cellStyle name="常规 33" xfId="24"/>
    <cellStyle name="常规 34" xfId="25"/>
    <cellStyle name="常规 35" xfId="26"/>
    <cellStyle name="常规 4" xfId="27"/>
    <cellStyle name="常规 4 2" xfId="28"/>
    <cellStyle name="常规 5" xfId="29"/>
    <cellStyle name="常规 6" xfId="30"/>
    <cellStyle name="常规 7" xfId="31"/>
    <cellStyle name="常规_3岳阳县2016年财政预算方案" xfId="32"/>
    <cellStyle name="常规_Sheet1_1_3岳阳县2016年财政预算方案" xfId="33"/>
    <cellStyle name="常规_Sheet1_3岳阳县2016年财政预算方案" xfId="34"/>
    <cellStyle name="常规_Sheet18" xfId="35"/>
    <cellStyle name="Hyperlink" xfId="36"/>
    <cellStyle name="Currency" xfId="37"/>
    <cellStyle name="Currency [0]" xfId="38"/>
    <cellStyle name="Comma" xfId="39"/>
    <cellStyle name="Comma [0]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2" sqref="D2"/>
    </sheetView>
  </sheetViews>
  <sheetFormatPr defaultColWidth="9.00390625" defaultRowHeight="14.25"/>
  <cols>
    <col min="1" max="1" width="34.50390625" style="1" customWidth="1"/>
    <col min="2" max="2" width="8.75390625" style="2" customWidth="1"/>
    <col min="3" max="3" width="28.875" style="2" customWidth="1"/>
    <col min="4" max="4" width="9.375" style="2" customWidth="1"/>
    <col min="5" max="16384" width="9.00390625" style="1" customWidth="1"/>
  </cols>
  <sheetData>
    <row r="1" spans="1:4" ht="35.25" customHeight="1">
      <c r="A1" s="143" t="s">
        <v>191</v>
      </c>
      <c r="B1" s="143"/>
      <c r="C1" s="143"/>
      <c r="D1" s="143"/>
    </row>
    <row r="2" spans="1:4" ht="20.25" customHeight="1">
      <c r="A2" s="106"/>
      <c r="D2" s="121" t="s">
        <v>24</v>
      </c>
    </row>
    <row r="3" spans="1:4" s="108" customFormat="1" ht="24" customHeight="1">
      <c r="A3" s="107" t="s">
        <v>192</v>
      </c>
      <c r="B3" s="107" t="s">
        <v>193</v>
      </c>
      <c r="C3" s="107" t="s">
        <v>194</v>
      </c>
      <c r="D3" s="107" t="s">
        <v>193</v>
      </c>
    </row>
    <row r="4" spans="1:4" s="113" customFormat="1" ht="24" customHeight="1">
      <c r="A4" s="109" t="s">
        <v>195</v>
      </c>
      <c r="B4" s="110">
        <v>57924.156</v>
      </c>
      <c r="C4" s="111" t="s">
        <v>196</v>
      </c>
      <c r="D4" s="112">
        <v>169824</v>
      </c>
    </row>
    <row r="5" spans="1:4" s="116" customFormat="1" ht="24" customHeight="1">
      <c r="A5" s="109" t="s">
        <v>197</v>
      </c>
      <c r="B5" s="107">
        <v>84659</v>
      </c>
      <c r="C5" s="114" t="s">
        <v>198</v>
      </c>
      <c r="D5" s="115">
        <v>149035</v>
      </c>
    </row>
    <row r="6" spans="1:4" s="116" customFormat="1" ht="24" customHeight="1">
      <c r="A6" s="109" t="s">
        <v>199</v>
      </c>
      <c r="B6" s="107">
        <v>5134</v>
      </c>
      <c r="C6" s="114" t="s">
        <v>200</v>
      </c>
      <c r="D6" s="115">
        <v>20789</v>
      </c>
    </row>
    <row r="7" spans="1:4" s="116" customFormat="1" ht="24" customHeight="1">
      <c r="A7" s="117" t="s">
        <v>201</v>
      </c>
      <c r="B7" s="118">
        <v>2633</v>
      </c>
      <c r="C7" s="111" t="s">
        <v>202</v>
      </c>
      <c r="D7" s="119">
        <v>1307</v>
      </c>
    </row>
    <row r="8" spans="1:4" s="116" customFormat="1" ht="24" customHeight="1">
      <c r="A8" s="117" t="s">
        <v>203</v>
      </c>
      <c r="B8" s="118">
        <v>792</v>
      </c>
      <c r="C8" s="114" t="s">
        <v>204</v>
      </c>
      <c r="D8" s="115">
        <v>120</v>
      </c>
    </row>
    <row r="9" spans="1:4" s="116" customFormat="1" ht="24" customHeight="1">
      <c r="A9" s="117" t="s">
        <v>205</v>
      </c>
      <c r="B9" s="118">
        <v>1709</v>
      </c>
      <c r="C9" s="114" t="s">
        <v>206</v>
      </c>
      <c r="D9" s="115">
        <v>88</v>
      </c>
    </row>
    <row r="10" spans="1:4" s="116" customFormat="1" ht="24" customHeight="1">
      <c r="A10" s="109" t="s">
        <v>207</v>
      </c>
      <c r="B10" s="107">
        <v>3108</v>
      </c>
      <c r="C10" s="114" t="s">
        <v>208</v>
      </c>
      <c r="D10" s="115">
        <v>140</v>
      </c>
    </row>
    <row r="11" spans="1:4" s="116" customFormat="1" ht="24" customHeight="1">
      <c r="A11" s="109" t="s">
        <v>209</v>
      </c>
      <c r="B11" s="107">
        <v>76417</v>
      </c>
      <c r="C11" s="114" t="s">
        <v>210</v>
      </c>
      <c r="D11" s="115">
        <v>70</v>
      </c>
    </row>
    <row r="12" spans="1:4" s="116" customFormat="1" ht="24" customHeight="1">
      <c r="A12" s="117" t="s">
        <v>211</v>
      </c>
      <c r="B12" s="118">
        <v>6629</v>
      </c>
      <c r="C12" s="114" t="s">
        <v>212</v>
      </c>
      <c r="D12" s="115">
        <v>21</v>
      </c>
    </row>
    <row r="13" spans="1:4" s="116" customFormat="1" ht="24" customHeight="1">
      <c r="A13" s="117" t="s">
        <v>213</v>
      </c>
      <c r="B13" s="118">
        <v>8148</v>
      </c>
      <c r="C13" s="114" t="s">
        <v>214</v>
      </c>
      <c r="D13" s="115">
        <v>21</v>
      </c>
    </row>
    <row r="14" spans="1:4" s="116" customFormat="1" ht="24" customHeight="1">
      <c r="A14" s="117" t="s">
        <v>215</v>
      </c>
      <c r="B14" s="118">
        <v>854</v>
      </c>
      <c r="C14" s="114" t="s">
        <v>216</v>
      </c>
      <c r="D14" s="115">
        <v>11</v>
      </c>
    </row>
    <row r="15" spans="1:4" s="116" customFormat="1" ht="24" customHeight="1">
      <c r="A15" s="117" t="s">
        <v>217</v>
      </c>
      <c r="B15" s="118">
        <v>35692</v>
      </c>
      <c r="C15" s="114" t="s">
        <v>218</v>
      </c>
      <c r="D15" s="115">
        <v>34</v>
      </c>
    </row>
    <row r="16" spans="1:4" s="116" customFormat="1" ht="24" customHeight="1">
      <c r="A16" s="117" t="s">
        <v>219</v>
      </c>
      <c r="B16" s="118">
        <v>301</v>
      </c>
      <c r="C16" s="114" t="s">
        <v>220</v>
      </c>
      <c r="D16" s="115">
        <v>415</v>
      </c>
    </row>
    <row r="17" spans="1:4" s="116" customFormat="1" ht="24.75" customHeight="1">
      <c r="A17" s="117" t="s">
        <v>221</v>
      </c>
      <c r="B17" s="118">
        <v>512</v>
      </c>
      <c r="C17" s="114" t="s">
        <v>222</v>
      </c>
      <c r="D17" s="115">
        <v>59</v>
      </c>
    </row>
    <row r="18" spans="1:4" s="116" customFormat="1" ht="24" customHeight="1">
      <c r="A18" s="117" t="s">
        <v>223</v>
      </c>
      <c r="B18" s="118">
        <v>1170</v>
      </c>
      <c r="C18" s="114" t="s">
        <v>224</v>
      </c>
      <c r="D18" s="115">
        <v>105</v>
      </c>
    </row>
    <row r="19" spans="1:4" s="116" customFormat="1" ht="24" customHeight="1">
      <c r="A19" s="117" t="s">
        <v>225</v>
      </c>
      <c r="B19" s="118">
        <v>11</v>
      </c>
      <c r="C19" s="114" t="s">
        <v>226</v>
      </c>
      <c r="D19" s="115">
        <v>16</v>
      </c>
    </row>
    <row r="20" spans="1:4" s="116" customFormat="1" ht="24" customHeight="1">
      <c r="A20" s="117" t="s">
        <v>227</v>
      </c>
      <c r="B20" s="118">
        <v>234</v>
      </c>
      <c r="C20" s="114" t="s">
        <v>228</v>
      </c>
      <c r="D20" s="115">
        <v>92</v>
      </c>
    </row>
    <row r="21" spans="1:4" s="116" customFormat="1" ht="24" customHeight="1">
      <c r="A21" s="117" t="s">
        <v>229</v>
      </c>
      <c r="B21" s="118">
        <v>12234</v>
      </c>
      <c r="C21" s="114" t="s">
        <v>230</v>
      </c>
      <c r="D21" s="115">
        <v>115</v>
      </c>
    </row>
    <row r="22" spans="1:4" s="116" customFormat="1" ht="24" customHeight="1">
      <c r="A22" s="117" t="s">
        <v>231</v>
      </c>
      <c r="B22" s="118">
        <v>126</v>
      </c>
      <c r="C22" s="114"/>
      <c r="D22" s="115"/>
    </row>
    <row r="23" spans="1:4" s="116" customFormat="1" ht="24" customHeight="1">
      <c r="A23" s="117" t="s">
        <v>232</v>
      </c>
      <c r="B23" s="118">
        <v>514</v>
      </c>
      <c r="C23" s="111" t="s">
        <v>233</v>
      </c>
      <c r="D23" s="107">
        <v>122811</v>
      </c>
    </row>
    <row r="24" spans="1:4" s="116" customFormat="1" ht="24" customHeight="1">
      <c r="A24" s="117" t="s">
        <v>234</v>
      </c>
      <c r="B24" s="118">
        <v>135</v>
      </c>
      <c r="C24" s="118"/>
      <c r="D24" s="115"/>
    </row>
    <row r="25" spans="1:4" s="116" customFormat="1" ht="24" customHeight="1">
      <c r="A25" s="117" t="s">
        <v>235</v>
      </c>
      <c r="B25" s="118">
        <v>2937</v>
      </c>
      <c r="C25" s="118"/>
      <c r="D25" s="115"/>
    </row>
    <row r="26" spans="1:4" s="116" customFormat="1" ht="24" customHeight="1">
      <c r="A26" s="117" t="s">
        <v>236</v>
      </c>
      <c r="B26" s="118">
        <v>5161</v>
      </c>
      <c r="C26" s="118"/>
      <c r="D26" s="115"/>
    </row>
    <row r="27" spans="1:4" s="116" customFormat="1" ht="24" customHeight="1">
      <c r="A27" s="117" t="s">
        <v>237</v>
      </c>
      <c r="B27" s="118">
        <v>238</v>
      </c>
      <c r="C27" s="118"/>
      <c r="D27" s="115"/>
    </row>
    <row r="28" spans="1:4" s="116" customFormat="1" ht="24" customHeight="1">
      <c r="A28" s="117" t="s">
        <v>238</v>
      </c>
      <c r="B28" s="118">
        <v>1521</v>
      </c>
      <c r="C28" s="107"/>
      <c r="D28" s="112"/>
    </row>
    <row r="29" spans="1:4" s="116" customFormat="1" ht="24" customHeight="1">
      <c r="A29" s="109" t="s">
        <v>239</v>
      </c>
      <c r="B29" s="107">
        <v>8548</v>
      </c>
      <c r="C29" s="118"/>
      <c r="D29" s="115"/>
    </row>
    <row r="30" spans="1:4" s="116" customFormat="1" ht="24" customHeight="1">
      <c r="A30" s="109" t="s">
        <v>240</v>
      </c>
      <c r="B30" s="107">
        <v>20000</v>
      </c>
      <c r="C30" s="118"/>
      <c r="D30" s="115"/>
    </row>
    <row r="31" spans="1:4" s="113" customFormat="1" ht="24" customHeight="1">
      <c r="A31" s="109" t="s">
        <v>241</v>
      </c>
      <c r="B31" s="107">
        <v>122811</v>
      </c>
      <c r="C31" s="118"/>
      <c r="D31" s="115"/>
    </row>
    <row r="32" spans="1:4" s="116" customFormat="1" ht="24" customHeight="1">
      <c r="A32" s="107" t="s">
        <v>242</v>
      </c>
      <c r="B32" s="110">
        <v>293942.156</v>
      </c>
      <c r="C32" s="107" t="s">
        <v>243</v>
      </c>
      <c r="D32" s="9">
        <v>293942</v>
      </c>
    </row>
    <row r="33" spans="1:4" s="116" customFormat="1" ht="24" customHeight="1">
      <c r="A33" s="120"/>
      <c r="B33" s="120"/>
      <c r="C33" s="120"/>
      <c r="D33" s="120"/>
    </row>
    <row r="34" spans="1:4" s="113" customFormat="1" ht="24" customHeight="1">
      <c r="A34" s="1"/>
      <c r="B34" s="2"/>
      <c r="C34" s="2"/>
      <c r="D34" s="2"/>
    </row>
    <row r="35" ht="36" customHeight="1"/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workbookViewId="0" topLeftCell="A1">
      <selection activeCell="A1" sqref="A1:F1"/>
    </sheetView>
  </sheetViews>
  <sheetFormatPr defaultColWidth="9.00390625" defaultRowHeight="19.5" customHeight="1"/>
  <cols>
    <col min="1" max="1" width="33.625" style="27" customWidth="1"/>
    <col min="2" max="2" width="17.875" style="47" hidden="1" customWidth="1"/>
    <col min="3" max="4" width="17.875" style="47" customWidth="1"/>
    <col min="5" max="5" width="16.375" style="47" customWidth="1"/>
    <col min="6" max="6" width="17.375" style="48" customWidth="1"/>
    <col min="7" max="16384" width="9.00390625" style="27" customWidth="1"/>
  </cols>
  <sheetData>
    <row r="1" spans="1:6" ht="29.25" customHeight="1">
      <c r="A1" s="144" t="s">
        <v>46</v>
      </c>
      <c r="B1" s="144"/>
      <c r="C1" s="144"/>
      <c r="D1" s="144"/>
      <c r="E1" s="144"/>
      <c r="F1" s="144"/>
    </row>
    <row r="2" spans="1:6" ht="19.5" customHeight="1">
      <c r="A2" s="49"/>
      <c r="B2" s="49"/>
      <c r="C2" s="49"/>
      <c r="D2" s="49"/>
      <c r="E2" s="145" t="s">
        <v>34</v>
      </c>
      <c r="F2" s="145"/>
    </row>
    <row r="3" spans="1:6" s="30" customFormat="1" ht="27" customHeight="1">
      <c r="A3" s="28" t="s">
        <v>35</v>
      </c>
      <c r="B3" s="28" t="s">
        <v>41</v>
      </c>
      <c r="C3" s="28" t="s">
        <v>71</v>
      </c>
      <c r="D3" s="28" t="s">
        <v>47</v>
      </c>
      <c r="E3" s="28" t="s">
        <v>36</v>
      </c>
      <c r="F3" s="29" t="s">
        <v>37</v>
      </c>
    </row>
    <row r="4" spans="1:6" s="30" customFormat="1" ht="24.75" customHeight="1">
      <c r="A4" s="31" t="s">
        <v>45</v>
      </c>
      <c r="B4" s="32" t="e">
        <f>SUM(B5,B31,B37)-1</f>
        <v>#REF!</v>
      </c>
      <c r="C4" s="32">
        <v>89849.13965714286</v>
      </c>
      <c r="D4" s="32">
        <v>99999.75123809525</v>
      </c>
      <c r="E4" s="33">
        <v>10150.61158095239</v>
      </c>
      <c r="F4" s="29">
        <v>0.11297394298583507</v>
      </c>
    </row>
    <row r="5" spans="1:6" ht="24.75" customHeight="1">
      <c r="A5" s="31" t="s">
        <v>44</v>
      </c>
      <c r="B5" s="50" t="e">
        <f>SUM(B6,B21)+1</f>
        <v>#REF!</v>
      </c>
      <c r="C5" s="50">
        <v>54573.4988</v>
      </c>
      <c r="D5" s="50">
        <v>57924.156</v>
      </c>
      <c r="E5" s="33">
        <v>3350.6572000000015</v>
      </c>
      <c r="F5" s="29">
        <v>0.061397148316977644</v>
      </c>
    </row>
    <row r="6" spans="1:6" ht="24.75" customHeight="1">
      <c r="A6" s="36" t="s">
        <v>48</v>
      </c>
      <c r="B6" s="51" t="e">
        <f>SUM(B7:B18)</f>
        <v>#REF!</v>
      </c>
      <c r="C6" s="51">
        <v>28986.4988</v>
      </c>
      <c r="D6" s="52">
        <v>34278.156</v>
      </c>
      <c r="E6" s="33">
        <v>5291.6572000000015</v>
      </c>
      <c r="F6" s="29">
        <v>0.1825559284172672</v>
      </c>
    </row>
    <row r="7" spans="1:6" ht="24.75" customHeight="1">
      <c r="A7" s="38" t="s">
        <v>49</v>
      </c>
      <c r="B7" s="37">
        <v>15808</v>
      </c>
      <c r="C7" s="37">
        <v>16729.4988</v>
      </c>
      <c r="D7" s="39">
        <v>19884.7</v>
      </c>
      <c r="E7" s="34">
        <v>3155.2011999999995</v>
      </c>
      <c r="F7" s="35">
        <v>0.18860105958464216</v>
      </c>
    </row>
    <row r="8" spans="1:6" ht="24.75" customHeight="1">
      <c r="A8" s="38" t="s">
        <v>50</v>
      </c>
      <c r="B8" s="39" t="e">
        <f>(#REF!+#REF!)*0.28</f>
        <v>#REF!</v>
      </c>
      <c r="C8" s="37">
        <v>1740</v>
      </c>
      <c r="D8" s="39">
        <v>2000</v>
      </c>
      <c r="E8" s="34">
        <v>260</v>
      </c>
      <c r="F8" s="35">
        <v>0.14942528735632185</v>
      </c>
    </row>
    <row r="9" spans="1:6" ht="24.75" customHeight="1">
      <c r="A9" s="38" t="s">
        <v>51</v>
      </c>
      <c r="B9" s="39" t="e">
        <f>#REF!*0.28</f>
        <v>#REF!</v>
      </c>
      <c r="C9" s="37">
        <v>791</v>
      </c>
      <c r="D9" s="39">
        <v>860</v>
      </c>
      <c r="E9" s="34">
        <v>69</v>
      </c>
      <c r="F9" s="35">
        <v>0.08723135271807839</v>
      </c>
    </row>
    <row r="10" spans="1:6" ht="24.75" customHeight="1">
      <c r="A10" s="38" t="s">
        <v>52</v>
      </c>
      <c r="B10" s="39">
        <v>1075</v>
      </c>
      <c r="C10" s="37">
        <v>906</v>
      </c>
      <c r="D10" s="39">
        <v>2853</v>
      </c>
      <c r="E10" s="34">
        <v>1947</v>
      </c>
      <c r="F10" s="35">
        <v>2.1490066225165565</v>
      </c>
    </row>
    <row r="11" spans="1:6" ht="24.75" customHeight="1">
      <c r="A11" s="38" t="s">
        <v>53</v>
      </c>
      <c r="B11" s="39">
        <v>2400</v>
      </c>
      <c r="C11" s="37">
        <v>2328</v>
      </c>
      <c r="D11" s="39">
        <v>2430</v>
      </c>
      <c r="E11" s="34">
        <v>102</v>
      </c>
      <c r="F11" s="35">
        <v>0.04381443298969072</v>
      </c>
    </row>
    <row r="12" spans="1:6" ht="24.75" customHeight="1">
      <c r="A12" s="38" t="s">
        <v>54</v>
      </c>
      <c r="B12" s="39">
        <v>1500</v>
      </c>
      <c r="C12" s="37">
        <v>1347</v>
      </c>
      <c r="D12" s="39">
        <v>1538</v>
      </c>
      <c r="E12" s="34">
        <v>191</v>
      </c>
      <c r="F12" s="35">
        <v>0.14179658500371195</v>
      </c>
    </row>
    <row r="13" spans="1:6" ht="24.75" customHeight="1">
      <c r="A13" s="40" t="s">
        <v>55</v>
      </c>
      <c r="B13" s="39">
        <v>450</v>
      </c>
      <c r="C13" s="37">
        <v>574</v>
      </c>
      <c r="D13" s="39">
        <v>659</v>
      </c>
      <c r="E13" s="34">
        <v>85</v>
      </c>
      <c r="F13" s="35">
        <v>0.1480836236933798</v>
      </c>
    </row>
    <row r="14" spans="1:6" ht="24.75" customHeight="1">
      <c r="A14" s="38" t="s">
        <v>56</v>
      </c>
      <c r="B14" s="39">
        <v>1300</v>
      </c>
      <c r="C14" s="37">
        <v>1311</v>
      </c>
      <c r="D14" s="39">
        <v>1468</v>
      </c>
      <c r="E14" s="34">
        <v>157</v>
      </c>
      <c r="F14" s="35">
        <v>0.11975591151792525</v>
      </c>
    </row>
    <row r="15" spans="1:6" ht="24.75" customHeight="1">
      <c r="A15" s="38" t="s">
        <v>57</v>
      </c>
      <c r="B15" s="39">
        <v>550</v>
      </c>
      <c r="C15" s="37">
        <v>847</v>
      </c>
      <c r="D15" s="39">
        <v>900</v>
      </c>
      <c r="E15" s="34">
        <v>53</v>
      </c>
      <c r="F15" s="35">
        <v>0.06257378984651712</v>
      </c>
    </row>
    <row r="16" spans="1:6" ht="24.75" customHeight="1">
      <c r="A16" s="38" t="s">
        <v>58</v>
      </c>
      <c r="B16" s="39">
        <v>420</v>
      </c>
      <c r="C16" s="37">
        <v>595</v>
      </c>
      <c r="D16" s="39">
        <v>711.62</v>
      </c>
      <c r="E16" s="34">
        <v>116.62</v>
      </c>
      <c r="F16" s="35">
        <v>0.196</v>
      </c>
    </row>
    <row r="17" spans="1:6" ht="24.75" customHeight="1">
      <c r="A17" s="38" t="s">
        <v>59</v>
      </c>
      <c r="B17" s="39">
        <v>1065</v>
      </c>
      <c r="C17" s="37">
        <v>341</v>
      </c>
      <c r="D17" s="39">
        <v>407.83599999999996</v>
      </c>
      <c r="E17" s="34">
        <v>66.83599999999996</v>
      </c>
      <c r="F17" s="35">
        <v>0.19599999999999987</v>
      </c>
    </row>
    <row r="18" spans="1:6" ht="24.75" customHeight="1">
      <c r="A18" s="38" t="s">
        <v>60</v>
      </c>
      <c r="B18" s="39">
        <v>1250</v>
      </c>
      <c r="C18" s="37">
        <v>1477</v>
      </c>
      <c r="D18" s="39">
        <v>566</v>
      </c>
      <c r="E18" s="34">
        <v>-911</v>
      </c>
      <c r="F18" s="35">
        <v>-0.6167907921462423</v>
      </c>
    </row>
    <row r="19" spans="1:6" ht="24.75" customHeight="1">
      <c r="A19" s="38" t="s">
        <v>61</v>
      </c>
      <c r="B19" s="39"/>
      <c r="C19" s="37"/>
      <c r="D19" s="39"/>
      <c r="E19" s="34"/>
      <c r="F19" s="35"/>
    </row>
    <row r="20" spans="1:6" ht="24.75" customHeight="1">
      <c r="A20" s="38" t="s">
        <v>62</v>
      </c>
      <c r="B20" s="39"/>
      <c r="C20" s="37"/>
      <c r="D20" s="39"/>
      <c r="E20" s="34"/>
      <c r="F20" s="35"/>
    </row>
    <row r="21" spans="1:6" s="30" customFormat="1" ht="24.75" customHeight="1">
      <c r="A21" s="41" t="s">
        <v>38</v>
      </c>
      <c r="B21" s="42">
        <f>B22+B25+B26+B28+B27+B29</f>
        <v>19741</v>
      </c>
      <c r="C21" s="42">
        <v>25587</v>
      </c>
      <c r="D21" s="42">
        <v>23646</v>
      </c>
      <c r="E21" s="33">
        <v>-1941</v>
      </c>
      <c r="F21" s="29">
        <v>-0.07585883456442725</v>
      </c>
    </row>
    <row r="22" spans="1:6" ht="24.75" customHeight="1">
      <c r="A22" s="38" t="s">
        <v>65</v>
      </c>
      <c r="B22" s="34">
        <f>B23+B24</f>
        <v>4341</v>
      </c>
      <c r="C22" s="34">
        <v>4199</v>
      </c>
      <c r="D22" s="34">
        <v>4211</v>
      </c>
      <c r="E22" s="34">
        <v>12</v>
      </c>
      <c r="F22" s="35">
        <v>0.0028578232912598238</v>
      </c>
    </row>
    <row r="23" spans="1:6" ht="24.75" customHeight="1">
      <c r="A23" s="38" t="s">
        <v>63</v>
      </c>
      <c r="B23" s="34">
        <v>2700</v>
      </c>
      <c r="C23" s="34">
        <v>2823</v>
      </c>
      <c r="D23" s="34">
        <v>2565</v>
      </c>
      <c r="E23" s="34">
        <v>-258</v>
      </c>
      <c r="F23" s="35">
        <v>-0.09139213602550478</v>
      </c>
    </row>
    <row r="24" spans="1:6" ht="24.75" customHeight="1">
      <c r="A24" s="38" t="s">
        <v>64</v>
      </c>
      <c r="B24" s="34">
        <v>1641</v>
      </c>
      <c r="C24" s="34">
        <v>1376</v>
      </c>
      <c r="D24" s="34">
        <v>1646</v>
      </c>
      <c r="E24" s="34">
        <v>270</v>
      </c>
      <c r="F24" s="35">
        <v>0.19622093023255813</v>
      </c>
    </row>
    <row r="25" spans="1:6" ht="24.75" customHeight="1">
      <c r="A25" s="38" t="s">
        <v>66</v>
      </c>
      <c r="B25" s="34">
        <v>2000</v>
      </c>
      <c r="C25" s="34">
        <v>1200</v>
      </c>
      <c r="D25" s="34">
        <v>1090</v>
      </c>
      <c r="E25" s="34">
        <v>-110</v>
      </c>
      <c r="F25" s="35">
        <v>-0.09166666666666666</v>
      </c>
    </row>
    <row r="26" spans="1:6" ht="24.75" customHeight="1">
      <c r="A26" s="38" t="s">
        <v>67</v>
      </c>
      <c r="B26" s="34">
        <v>3100</v>
      </c>
      <c r="C26" s="34">
        <v>5870</v>
      </c>
      <c r="D26" s="34">
        <v>5335</v>
      </c>
      <c r="E26" s="34">
        <v>-535</v>
      </c>
      <c r="F26" s="35">
        <v>-0.09114139693356048</v>
      </c>
    </row>
    <row r="27" spans="1:6" ht="24.75" customHeight="1">
      <c r="A27" s="38" t="s">
        <v>68</v>
      </c>
      <c r="B27" s="34"/>
      <c r="C27" s="34"/>
      <c r="D27" s="34"/>
      <c r="E27" s="34"/>
      <c r="F27" s="35"/>
    </row>
    <row r="28" spans="1:6" ht="24.75" customHeight="1">
      <c r="A28" s="43" t="s">
        <v>69</v>
      </c>
      <c r="B28" s="34">
        <v>10300</v>
      </c>
      <c r="C28" s="34">
        <v>14318</v>
      </c>
      <c r="D28" s="34">
        <v>13010</v>
      </c>
      <c r="E28" s="34">
        <v>-1308</v>
      </c>
      <c r="F28" s="35">
        <v>-0.091353540997346</v>
      </c>
    </row>
    <row r="29" spans="1:6" ht="24.75" customHeight="1">
      <c r="A29" s="38" t="s">
        <v>70</v>
      </c>
      <c r="B29" s="34"/>
      <c r="C29" s="34"/>
      <c r="D29" s="34"/>
      <c r="E29" s="34"/>
      <c r="F29" s="35"/>
    </row>
    <row r="30" spans="1:6" ht="24.75" customHeight="1">
      <c r="A30" s="44"/>
      <c r="B30" s="44"/>
      <c r="C30" s="44"/>
      <c r="D30" s="44"/>
      <c r="E30" s="34"/>
      <c r="F30" s="35"/>
    </row>
    <row r="31" spans="1:6" ht="24.75" customHeight="1">
      <c r="A31" s="41" t="s">
        <v>25</v>
      </c>
      <c r="B31" s="42" t="e">
        <f>SUM(B32:B36)</f>
        <v>#REF!</v>
      </c>
      <c r="C31" s="42">
        <v>7525.0710285714285</v>
      </c>
      <c r="D31" s="42">
        <v>9434.090476190477</v>
      </c>
      <c r="E31" s="33">
        <v>1909.0194476190482</v>
      </c>
      <c r="F31" s="29">
        <v>0.25368789747908327</v>
      </c>
    </row>
    <row r="32" spans="1:6" ht="24.75" customHeight="1">
      <c r="A32" s="38" t="s">
        <v>26</v>
      </c>
      <c r="B32" s="45">
        <f>B7/0.375*0.125</f>
        <v>5269.333333333333</v>
      </c>
      <c r="C32" s="45">
        <v>5576.4996</v>
      </c>
      <c r="D32" s="45">
        <v>6628.233333333334</v>
      </c>
      <c r="E32" s="34">
        <v>1051.7337333333335</v>
      </c>
      <c r="F32" s="35">
        <v>0.1886010595846422</v>
      </c>
    </row>
    <row r="33" spans="1:6" ht="24.75" customHeight="1">
      <c r="A33" s="43" t="s">
        <v>27</v>
      </c>
      <c r="B33" s="45" t="e">
        <f>B8/0.28*0.12</f>
        <v>#REF!</v>
      </c>
      <c r="C33" s="45">
        <v>745.7142857142857</v>
      </c>
      <c r="D33" s="45">
        <v>857.142857142857</v>
      </c>
      <c r="E33" s="34">
        <v>111.42857142857133</v>
      </c>
      <c r="F33" s="35">
        <v>0.1494252873563217</v>
      </c>
    </row>
    <row r="34" spans="1:6" ht="24.75" customHeight="1">
      <c r="A34" s="43" t="s">
        <v>28</v>
      </c>
      <c r="B34" s="45" t="e">
        <f>B9/0.28*0.12</f>
        <v>#REF!</v>
      </c>
      <c r="C34" s="45">
        <v>339</v>
      </c>
      <c r="D34" s="45">
        <v>368.5714285714285</v>
      </c>
      <c r="E34" s="34">
        <v>29.571428571428555</v>
      </c>
      <c r="F34" s="35">
        <v>0.08723135271807834</v>
      </c>
    </row>
    <row r="35" spans="1:6" ht="24.75" customHeight="1">
      <c r="A35" s="43" t="s">
        <v>29</v>
      </c>
      <c r="B35" s="45">
        <f>B10/0.75*0.25</f>
        <v>358.3333333333333</v>
      </c>
      <c r="C35" s="45">
        <v>302</v>
      </c>
      <c r="D35" s="45">
        <v>951</v>
      </c>
      <c r="E35" s="34">
        <v>649</v>
      </c>
      <c r="F35" s="35">
        <v>2.1490066225165565</v>
      </c>
    </row>
    <row r="36" spans="1:6" ht="24.75" customHeight="1">
      <c r="A36" s="43" t="s">
        <v>39</v>
      </c>
      <c r="B36" s="45">
        <f>B14/0.7*0.3</f>
        <v>557.1428571428572</v>
      </c>
      <c r="C36" s="45">
        <v>561.8571428571429</v>
      </c>
      <c r="D36" s="45">
        <v>629.1428571428572</v>
      </c>
      <c r="E36" s="34">
        <v>67.28571428571433</v>
      </c>
      <c r="F36" s="35">
        <v>0.11975591151792533</v>
      </c>
    </row>
    <row r="37" spans="1:6" ht="24.75" customHeight="1">
      <c r="A37" s="36" t="s">
        <v>30</v>
      </c>
      <c r="B37" s="42" t="e">
        <f>SUM(B38:B41)</f>
        <v>#REF!</v>
      </c>
      <c r="C37" s="42">
        <v>27750.569828571428</v>
      </c>
      <c r="D37" s="42">
        <v>32641.504761904762</v>
      </c>
      <c r="E37" s="33">
        <v>4890.934933333334</v>
      </c>
      <c r="F37" s="29">
        <v>0.17624628840225565</v>
      </c>
    </row>
    <row r="38" spans="1:6" ht="24.75" customHeight="1">
      <c r="A38" s="46" t="s">
        <v>42</v>
      </c>
      <c r="B38" s="45">
        <f>B7/0.375*0.5</f>
        <v>21077.333333333332</v>
      </c>
      <c r="C38" s="45">
        <v>22305.9984</v>
      </c>
      <c r="D38" s="45">
        <v>26512.933333333334</v>
      </c>
      <c r="E38" s="34">
        <v>4206.934933333334</v>
      </c>
      <c r="F38" s="35">
        <v>0.1886010595846422</v>
      </c>
    </row>
    <row r="39" spans="1:6" ht="24.75" customHeight="1">
      <c r="A39" s="46" t="s">
        <v>31</v>
      </c>
      <c r="B39" s="45">
        <v>20</v>
      </c>
      <c r="C39" s="45">
        <v>21</v>
      </c>
      <c r="D39" s="45"/>
      <c r="E39" s="34">
        <v>-21</v>
      </c>
      <c r="F39" s="35">
        <v>-1</v>
      </c>
    </row>
    <row r="40" spans="1:6" ht="24.75" customHeight="1">
      <c r="A40" s="46" t="s">
        <v>43</v>
      </c>
      <c r="B40" s="45" t="e">
        <f>B8/0.28*0.6</f>
        <v>#REF!</v>
      </c>
      <c r="C40" s="45">
        <v>3728.571428571428</v>
      </c>
      <c r="D40" s="45">
        <v>4285.714285714285</v>
      </c>
      <c r="E40" s="34">
        <v>557.1428571428573</v>
      </c>
      <c r="F40" s="35">
        <v>0.1494252873563219</v>
      </c>
    </row>
    <row r="41" spans="1:6" ht="24.75" customHeight="1">
      <c r="A41" s="46" t="s">
        <v>32</v>
      </c>
      <c r="B41" s="45" t="e">
        <f>B9/0.28*0.6</f>
        <v>#REF!</v>
      </c>
      <c r="C41" s="45">
        <v>1695</v>
      </c>
      <c r="D41" s="45">
        <v>1842.8571428571427</v>
      </c>
      <c r="E41" s="34">
        <v>147.8571428571429</v>
      </c>
      <c r="F41" s="35">
        <v>0.08723135271807841</v>
      </c>
    </row>
  </sheetData>
  <autoFilter ref="A3:F3"/>
  <mergeCells count="2">
    <mergeCell ref="A1:F1"/>
    <mergeCell ref="E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42"/>
  <sheetViews>
    <sheetView workbookViewId="0" topLeftCell="A1">
      <selection activeCell="D60" sqref="D60"/>
    </sheetView>
  </sheetViews>
  <sheetFormatPr defaultColWidth="9.125" defaultRowHeight="16.5" customHeight="1"/>
  <cols>
    <col min="1" max="1" width="9.875" style="122" customWidth="1"/>
    <col min="2" max="2" width="47.125" style="122" customWidth="1"/>
    <col min="3" max="3" width="20.75390625" style="138" customWidth="1"/>
    <col min="4" max="16384" width="9.125" style="122" customWidth="1"/>
  </cols>
  <sheetData>
    <row r="1" spans="1:3" ht="33.75" customHeight="1">
      <c r="A1" s="146" t="s">
        <v>578</v>
      </c>
      <c r="B1" s="146"/>
      <c r="C1" s="146"/>
    </row>
    <row r="2" spans="1:3" ht="16.5" customHeight="1">
      <c r="A2" s="147" t="s">
        <v>34</v>
      </c>
      <c r="B2" s="147"/>
      <c r="C2" s="147"/>
    </row>
    <row r="3" spans="1:3" ht="16.5" customHeight="1">
      <c r="A3" s="123" t="s">
        <v>244</v>
      </c>
      <c r="B3" s="123" t="s">
        <v>245</v>
      </c>
      <c r="C3" s="124" t="s">
        <v>246</v>
      </c>
    </row>
    <row r="4" spans="1:3" ht="16.5" customHeight="1">
      <c r="A4" s="123"/>
      <c r="B4" s="125" t="s">
        <v>247</v>
      </c>
      <c r="C4" s="126">
        <v>149035</v>
      </c>
    </row>
    <row r="5" spans="1:3" ht="16.5" customHeight="1">
      <c r="A5" s="127">
        <v>201</v>
      </c>
      <c r="B5" s="128" t="s">
        <v>248</v>
      </c>
      <c r="C5" s="126">
        <v>27743</v>
      </c>
    </row>
    <row r="6" spans="1:3" ht="16.5" customHeight="1">
      <c r="A6" s="127">
        <v>20101</v>
      </c>
      <c r="B6" s="128" t="s">
        <v>249</v>
      </c>
      <c r="C6" s="126">
        <v>536</v>
      </c>
    </row>
    <row r="7" spans="1:3" ht="16.5" customHeight="1">
      <c r="A7" s="127">
        <v>2010101</v>
      </c>
      <c r="B7" s="129" t="s">
        <v>250</v>
      </c>
      <c r="C7" s="126">
        <f>359-80</f>
        <v>279</v>
      </c>
    </row>
    <row r="8" spans="1:3" ht="16.5" customHeight="1">
      <c r="A8" s="127">
        <v>2010102</v>
      </c>
      <c r="B8" s="129" t="s">
        <v>251</v>
      </c>
      <c r="C8" s="126">
        <v>43</v>
      </c>
    </row>
    <row r="9" spans="1:3" ht="16.5" customHeight="1">
      <c r="A9" s="127">
        <v>2010103</v>
      </c>
      <c r="B9" s="129" t="s">
        <v>252</v>
      </c>
      <c r="C9" s="126">
        <v>19</v>
      </c>
    </row>
    <row r="10" spans="1:3" ht="16.5" customHeight="1">
      <c r="A10" s="127">
        <v>2010104</v>
      </c>
      <c r="B10" s="129" t="s">
        <v>253</v>
      </c>
      <c r="C10" s="126">
        <v>166</v>
      </c>
    </row>
    <row r="11" spans="1:3" ht="16.5" customHeight="1">
      <c r="A11" s="127">
        <v>2010108</v>
      </c>
      <c r="B11" s="129" t="s">
        <v>254</v>
      </c>
      <c r="C11" s="126">
        <v>19</v>
      </c>
    </row>
    <row r="12" spans="1:3" ht="16.5" customHeight="1">
      <c r="A12" s="127">
        <v>2010199</v>
      </c>
      <c r="B12" s="129" t="s">
        <v>255</v>
      </c>
      <c r="C12" s="126">
        <v>10</v>
      </c>
    </row>
    <row r="13" spans="1:3" ht="16.5" customHeight="1">
      <c r="A13" s="127">
        <v>20102</v>
      </c>
      <c r="B13" s="128" t="s">
        <v>256</v>
      </c>
      <c r="C13" s="126">
        <v>309</v>
      </c>
    </row>
    <row r="14" spans="1:3" ht="16.5" customHeight="1">
      <c r="A14" s="127">
        <v>2010201</v>
      </c>
      <c r="B14" s="129" t="s">
        <v>250</v>
      </c>
      <c r="C14" s="126">
        <f>175-55</f>
        <v>120</v>
      </c>
    </row>
    <row r="15" spans="1:3" ht="16.5" customHeight="1">
      <c r="A15" s="127">
        <v>2010202</v>
      </c>
      <c r="B15" s="129" t="s">
        <v>251</v>
      </c>
      <c r="C15" s="126">
        <f>144-50</f>
        <v>94</v>
      </c>
    </row>
    <row r="16" spans="1:3" ht="16.5" customHeight="1">
      <c r="A16" s="127">
        <v>2010203</v>
      </c>
      <c r="B16" s="129" t="s">
        <v>252</v>
      </c>
      <c r="C16" s="126">
        <v>2</v>
      </c>
    </row>
    <row r="17" spans="1:3" ht="16.5" customHeight="1">
      <c r="A17" s="127">
        <v>2010204</v>
      </c>
      <c r="B17" s="129" t="s">
        <v>257</v>
      </c>
      <c r="C17" s="126">
        <v>92</v>
      </c>
    </row>
    <row r="18" spans="1:3" ht="16.5" customHeight="1">
      <c r="A18" s="127">
        <v>2010299</v>
      </c>
      <c r="B18" s="129" t="s">
        <v>258</v>
      </c>
      <c r="C18" s="126">
        <v>1</v>
      </c>
    </row>
    <row r="19" spans="1:3" ht="16.5" customHeight="1">
      <c r="A19" s="127">
        <v>20103</v>
      </c>
      <c r="B19" s="128" t="s">
        <v>259</v>
      </c>
      <c r="C19" s="126">
        <f>SUM(C20:C30)</f>
        <v>2840</v>
      </c>
    </row>
    <row r="20" spans="1:3" ht="16.5" customHeight="1">
      <c r="A20" s="127">
        <v>2010301</v>
      </c>
      <c r="B20" s="129" t="s">
        <v>250</v>
      </c>
      <c r="C20" s="126">
        <v>1327</v>
      </c>
    </row>
    <row r="21" spans="1:3" ht="16.5" customHeight="1">
      <c r="A21" s="127">
        <v>2010302</v>
      </c>
      <c r="B21" s="129" t="s">
        <v>251</v>
      </c>
      <c r="C21" s="126">
        <v>907</v>
      </c>
    </row>
    <row r="22" spans="1:3" ht="16.5" customHeight="1">
      <c r="A22" s="127">
        <v>2010303</v>
      </c>
      <c r="B22" s="129" t="s">
        <v>252</v>
      </c>
      <c r="C22" s="126">
        <v>87</v>
      </c>
    </row>
    <row r="23" spans="1:3" ht="16.5" customHeight="1">
      <c r="A23" s="127">
        <v>2010304</v>
      </c>
      <c r="B23" s="129" t="s">
        <v>260</v>
      </c>
      <c r="C23" s="126">
        <v>189</v>
      </c>
    </row>
    <row r="24" spans="1:3" ht="16.5" customHeight="1">
      <c r="A24" s="127">
        <v>2010305</v>
      </c>
      <c r="B24" s="129" t="s">
        <v>261</v>
      </c>
      <c r="C24" s="126">
        <v>50</v>
      </c>
    </row>
    <row r="25" spans="1:3" ht="16.5" customHeight="1">
      <c r="A25" s="127">
        <v>2010306</v>
      </c>
      <c r="B25" s="129" t="s">
        <v>262</v>
      </c>
      <c r="C25" s="126">
        <v>20</v>
      </c>
    </row>
    <row r="26" spans="1:3" ht="16.5" customHeight="1">
      <c r="A26" s="127">
        <v>2010307</v>
      </c>
      <c r="B26" s="129" t="s">
        <v>263</v>
      </c>
      <c r="C26" s="126">
        <v>10</v>
      </c>
    </row>
    <row r="27" spans="1:3" ht="16.5" customHeight="1">
      <c r="A27" s="127">
        <v>2010308</v>
      </c>
      <c r="B27" s="129" t="s">
        <v>264</v>
      </c>
      <c r="C27" s="126">
        <v>110</v>
      </c>
    </row>
    <row r="28" spans="1:3" ht="16.5" customHeight="1">
      <c r="A28" s="127">
        <v>2010309</v>
      </c>
      <c r="B28" s="129" t="s">
        <v>265</v>
      </c>
      <c r="C28" s="126">
        <v>20</v>
      </c>
    </row>
    <row r="29" spans="1:3" ht="16.5" customHeight="1">
      <c r="A29" s="127">
        <v>2010350</v>
      </c>
      <c r="B29" s="129" t="s">
        <v>266</v>
      </c>
      <c r="C29" s="126">
        <v>2</v>
      </c>
    </row>
    <row r="30" spans="1:3" ht="16.5" customHeight="1">
      <c r="A30" s="127">
        <v>2010399</v>
      </c>
      <c r="B30" s="129" t="s">
        <v>267</v>
      </c>
      <c r="C30" s="126">
        <v>118</v>
      </c>
    </row>
    <row r="31" spans="1:3" ht="16.5" customHeight="1">
      <c r="A31" s="127">
        <v>20104</v>
      </c>
      <c r="B31" s="128" t="s">
        <v>268</v>
      </c>
      <c r="C31" s="126">
        <f>SUM(C32:C38)</f>
        <v>463</v>
      </c>
    </row>
    <row r="32" spans="1:3" ht="16.5" customHeight="1">
      <c r="A32" s="127">
        <v>2010401</v>
      </c>
      <c r="B32" s="129" t="s">
        <v>250</v>
      </c>
      <c r="C32" s="126">
        <v>123</v>
      </c>
    </row>
    <row r="33" spans="1:3" ht="16.5" customHeight="1">
      <c r="A33" s="127">
        <v>2010402</v>
      </c>
      <c r="B33" s="129" t="s">
        <v>251</v>
      </c>
      <c r="C33" s="126">
        <v>28</v>
      </c>
    </row>
    <row r="34" spans="1:3" ht="16.5" customHeight="1">
      <c r="A34" s="127">
        <v>2010404</v>
      </c>
      <c r="B34" s="129" t="s">
        <v>269</v>
      </c>
      <c r="C34" s="126">
        <v>65</v>
      </c>
    </row>
    <row r="35" spans="1:3" ht="16.5" customHeight="1">
      <c r="A35" s="127">
        <v>2010406</v>
      </c>
      <c r="B35" s="129" t="s">
        <v>270</v>
      </c>
      <c r="C35" s="126">
        <v>10</v>
      </c>
    </row>
    <row r="36" spans="1:3" ht="16.5" customHeight="1">
      <c r="A36" s="127">
        <v>2010407</v>
      </c>
      <c r="B36" s="129" t="s">
        <v>271</v>
      </c>
      <c r="C36" s="126">
        <v>8</v>
      </c>
    </row>
    <row r="37" spans="1:3" ht="16.5" customHeight="1">
      <c r="A37" s="127">
        <v>2010408</v>
      </c>
      <c r="B37" s="129" t="s">
        <v>272</v>
      </c>
      <c r="C37" s="126">
        <v>200</v>
      </c>
    </row>
    <row r="38" spans="1:3" ht="16.5" customHeight="1">
      <c r="A38" s="129">
        <v>2010499</v>
      </c>
      <c r="B38" s="129" t="s">
        <v>273</v>
      </c>
      <c r="C38" s="126">
        <v>29</v>
      </c>
    </row>
    <row r="39" spans="1:3" ht="16.5" customHeight="1">
      <c r="A39" s="127">
        <v>20105</v>
      </c>
      <c r="B39" s="130" t="s">
        <v>274</v>
      </c>
      <c r="C39" s="126">
        <f>SUM(C40:C43)</f>
        <v>321</v>
      </c>
    </row>
    <row r="40" spans="1:3" ht="16.5" customHeight="1">
      <c r="A40" s="127">
        <v>2010501</v>
      </c>
      <c r="B40" s="129" t="s">
        <v>250</v>
      </c>
      <c r="C40" s="126">
        <v>192</v>
      </c>
    </row>
    <row r="41" spans="1:3" ht="16.5" customHeight="1">
      <c r="A41" s="127">
        <v>2010502</v>
      </c>
      <c r="B41" s="129" t="s">
        <v>251</v>
      </c>
      <c r="C41" s="126">
        <f>43+45</f>
        <v>88</v>
      </c>
    </row>
    <row r="42" spans="1:3" ht="16.5" customHeight="1">
      <c r="A42" s="127">
        <v>2010505</v>
      </c>
      <c r="B42" s="129" t="s">
        <v>275</v>
      </c>
      <c r="C42" s="126">
        <v>27</v>
      </c>
    </row>
    <row r="43" spans="1:3" ht="16.5" customHeight="1">
      <c r="A43" s="127">
        <v>2010508</v>
      </c>
      <c r="B43" s="129" t="s">
        <v>276</v>
      </c>
      <c r="C43" s="126">
        <v>14</v>
      </c>
    </row>
    <row r="44" spans="1:3" ht="16.5" customHeight="1">
      <c r="A44" s="127">
        <v>20106</v>
      </c>
      <c r="B44" s="128" t="s">
        <v>277</v>
      </c>
      <c r="C44" s="126">
        <v>1738</v>
      </c>
    </row>
    <row r="45" spans="1:3" ht="16.5" customHeight="1">
      <c r="A45" s="127">
        <v>2010601</v>
      </c>
      <c r="B45" s="129" t="s">
        <v>250</v>
      </c>
      <c r="C45" s="126">
        <v>637</v>
      </c>
    </row>
    <row r="46" spans="1:3" ht="16.5" customHeight="1">
      <c r="A46" s="127">
        <v>2010602</v>
      </c>
      <c r="B46" s="129" t="s">
        <v>251</v>
      </c>
      <c r="C46" s="126">
        <v>495</v>
      </c>
    </row>
    <row r="47" spans="1:3" ht="16.5" customHeight="1">
      <c r="A47" s="127">
        <v>2010603</v>
      </c>
      <c r="B47" s="129" t="s">
        <v>252</v>
      </c>
      <c r="C47" s="126">
        <v>4</v>
      </c>
    </row>
    <row r="48" spans="1:3" ht="16.5" customHeight="1">
      <c r="A48" s="127">
        <v>2010605</v>
      </c>
      <c r="B48" s="129" t="s">
        <v>278</v>
      </c>
      <c r="C48" s="126">
        <v>60</v>
      </c>
    </row>
    <row r="49" spans="1:3" ht="16.5" customHeight="1">
      <c r="A49" s="127">
        <v>2010606</v>
      </c>
      <c r="B49" s="129" t="s">
        <v>279</v>
      </c>
      <c r="C49" s="126">
        <v>20</v>
      </c>
    </row>
    <row r="50" spans="1:3" ht="16.5" customHeight="1">
      <c r="A50" s="127">
        <v>2010607</v>
      </c>
      <c r="B50" s="129" t="s">
        <v>280</v>
      </c>
      <c r="C50" s="126">
        <v>60</v>
      </c>
    </row>
    <row r="51" spans="1:3" ht="16.5" customHeight="1">
      <c r="A51" s="127">
        <v>2010608</v>
      </c>
      <c r="B51" s="129" t="s">
        <v>281</v>
      </c>
      <c r="C51" s="126">
        <v>1</v>
      </c>
    </row>
    <row r="52" spans="1:3" ht="16.5" customHeight="1">
      <c r="A52" s="127">
        <v>2010699</v>
      </c>
      <c r="B52" s="129" t="s">
        <v>282</v>
      </c>
      <c r="C52" s="126">
        <v>73</v>
      </c>
    </row>
    <row r="53" spans="1:3" ht="16.5" customHeight="1">
      <c r="A53" s="127">
        <v>20107</v>
      </c>
      <c r="B53" s="128" t="s">
        <v>283</v>
      </c>
      <c r="C53" s="126">
        <f>SUM(C54:C58)</f>
        <v>2470</v>
      </c>
    </row>
    <row r="54" spans="1:3" ht="16.5" customHeight="1">
      <c r="A54" s="127">
        <v>2010701</v>
      </c>
      <c r="B54" s="129" t="s">
        <v>250</v>
      </c>
      <c r="C54" s="126">
        <v>1694</v>
      </c>
    </row>
    <row r="55" spans="1:3" ht="16.5" customHeight="1">
      <c r="A55" s="127">
        <v>2010702</v>
      </c>
      <c r="B55" s="129" t="s">
        <v>251</v>
      </c>
      <c r="C55" s="126">
        <v>350</v>
      </c>
    </row>
    <row r="56" spans="1:3" ht="16.5" customHeight="1">
      <c r="A56" s="127">
        <v>2010708</v>
      </c>
      <c r="B56" s="129" t="s">
        <v>284</v>
      </c>
      <c r="C56" s="126">
        <v>83</v>
      </c>
    </row>
    <row r="57" spans="1:3" ht="16.5" customHeight="1">
      <c r="A57" s="127">
        <v>2010709</v>
      </c>
      <c r="B57" s="129" t="s">
        <v>280</v>
      </c>
      <c r="C57" s="126">
        <v>35</v>
      </c>
    </row>
    <row r="58" spans="1:3" ht="16.5" customHeight="1">
      <c r="A58" s="127">
        <v>2010799</v>
      </c>
      <c r="B58" s="129" t="s">
        <v>285</v>
      </c>
      <c r="C58" s="126">
        <v>308</v>
      </c>
    </row>
    <row r="59" spans="1:3" ht="16.5" customHeight="1">
      <c r="A59" s="127">
        <v>20108</v>
      </c>
      <c r="B59" s="128" t="s">
        <v>286</v>
      </c>
      <c r="C59" s="126">
        <f>SUM(C60:C61)</f>
        <v>306</v>
      </c>
    </row>
    <row r="60" spans="1:3" ht="16.5" customHeight="1">
      <c r="A60" s="127">
        <v>2010801</v>
      </c>
      <c r="B60" s="129" t="s">
        <v>250</v>
      </c>
      <c r="C60" s="126">
        <v>166</v>
      </c>
    </row>
    <row r="61" spans="1:3" ht="16.5" customHeight="1">
      <c r="A61" s="127">
        <v>2010802</v>
      </c>
      <c r="B61" s="129" t="s">
        <v>251</v>
      </c>
      <c r="C61" s="126">
        <f>191-51</f>
        <v>140</v>
      </c>
    </row>
    <row r="62" spans="1:3" ht="16.5" customHeight="1">
      <c r="A62" s="127">
        <v>20110</v>
      </c>
      <c r="B62" s="128" t="s">
        <v>287</v>
      </c>
      <c r="C62" s="126">
        <v>52</v>
      </c>
    </row>
    <row r="63" spans="1:3" ht="16.5" customHeight="1">
      <c r="A63" s="127">
        <v>2011001</v>
      </c>
      <c r="B63" s="129" t="s">
        <v>250</v>
      </c>
      <c r="C63" s="126">
        <v>44</v>
      </c>
    </row>
    <row r="64" spans="1:3" ht="16.5" customHeight="1">
      <c r="A64" s="127">
        <v>2011099</v>
      </c>
      <c r="B64" s="129" t="s">
        <v>288</v>
      </c>
      <c r="C64" s="126">
        <v>8</v>
      </c>
    </row>
    <row r="65" spans="1:3" ht="16.5" customHeight="1">
      <c r="A65" s="127">
        <v>20111</v>
      </c>
      <c r="B65" s="128" t="s">
        <v>289</v>
      </c>
      <c r="C65" s="126">
        <f>SUM(C66:C69)</f>
        <v>437</v>
      </c>
    </row>
    <row r="66" spans="1:3" ht="16.5" customHeight="1">
      <c r="A66" s="127">
        <v>2011101</v>
      </c>
      <c r="B66" s="129" t="s">
        <v>250</v>
      </c>
      <c r="C66" s="126">
        <v>255</v>
      </c>
    </row>
    <row r="67" spans="1:3" ht="16.5" customHeight="1">
      <c r="A67" s="127">
        <v>2011102</v>
      </c>
      <c r="B67" s="129" t="s">
        <v>251</v>
      </c>
      <c r="C67" s="126">
        <f>351-256</f>
        <v>95</v>
      </c>
    </row>
    <row r="68" spans="1:3" ht="16.5" customHeight="1">
      <c r="A68" s="127">
        <v>2011104</v>
      </c>
      <c r="B68" s="129" t="s">
        <v>290</v>
      </c>
      <c r="C68" s="126">
        <v>50</v>
      </c>
    </row>
    <row r="69" spans="1:3" ht="16.5" customHeight="1">
      <c r="A69" s="127">
        <v>2011199</v>
      </c>
      <c r="B69" s="129" t="s">
        <v>291</v>
      </c>
      <c r="C69" s="126">
        <v>37</v>
      </c>
    </row>
    <row r="70" spans="1:3" ht="16.5" customHeight="1">
      <c r="A70" s="127">
        <v>20113</v>
      </c>
      <c r="B70" s="128" t="s">
        <v>292</v>
      </c>
      <c r="C70" s="126">
        <f>SUM(C71:C75)</f>
        <v>862</v>
      </c>
    </row>
    <row r="71" spans="1:3" ht="16.5" customHeight="1">
      <c r="A71" s="127">
        <v>2011301</v>
      </c>
      <c r="B71" s="129" t="s">
        <v>250</v>
      </c>
      <c r="C71" s="126">
        <v>233</v>
      </c>
    </row>
    <row r="72" spans="1:3" ht="16.5" customHeight="1">
      <c r="A72" s="127">
        <v>2011302</v>
      </c>
      <c r="B72" s="129" t="s">
        <v>251</v>
      </c>
      <c r="C72" s="126">
        <f>500-156</f>
        <v>344</v>
      </c>
    </row>
    <row r="73" spans="1:3" ht="16.5" customHeight="1">
      <c r="A73" s="127">
        <v>2011308</v>
      </c>
      <c r="B73" s="129" t="s">
        <v>293</v>
      </c>
      <c r="C73" s="126">
        <v>199</v>
      </c>
    </row>
    <row r="74" spans="1:3" ht="16.5" customHeight="1">
      <c r="A74" s="127">
        <v>2011350</v>
      </c>
      <c r="B74" s="129" t="s">
        <v>266</v>
      </c>
      <c r="C74" s="126">
        <v>43</v>
      </c>
    </row>
    <row r="75" spans="1:3" ht="16.5" customHeight="1">
      <c r="A75" s="127">
        <v>2011399</v>
      </c>
      <c r="B75" s="129" t="s">
        <v>294</v>
      </c>
      <c r="C75" s="126">
        <v>43</v>
      </c>
    </row>
    <row r="76" spans="1:3" ht="16.5" customHeight="1">
      <c r="A76" s="127">
        <v>20115</v>
      </c>
      <c r="B76" s="128" t="s">
        <v>295</v>
      </c>
      <c r="C76" s="126">
        <f>SUM(C77:C82)</f>
        <v>1562</v>
      </c>
    </row>
    <row r="77" spans="1:3" ht="16.5" customHeight="1">
      <c r="A77" s="127">
        <v>2011501</v>
      </c>
      <c r="B77" s="129" t="s">
        <v>250</v>
      </c>
      <c r="C77" s="126">
        <v>1244</v>
      </c>
    </row>
    <row r="78" spans="1:3" ht="16.5" customHeight="1">
      <c r="A78" s="127">
        <v>2011502</v>
      </c>
      <c r="B78" s="129" t="s">
        <v>251</v>
      </c>
      <c r="C78" s="126">
        <v>101</v>
      </c>
    </row>
    <row r="79" spans="1:3" ht="16.5" customHeight="1">
      <c r="A79" s="127">
        <v>2011504</v>
      </c>
      <c r="B79" s="129" t="s">
        <v>296</v>
      </c>
      <c r="C79" s="126">
        <v>132</v>
      </c>
    </row>
    <row r="80" spans="1:3" ht="16.5" customHeight="1">
      <c r="A80" s="127">
        <v>2011505</v>
      </c>
      <c r="B80" s="129" t="s">
        <v>297</v>
      </c>
      <c r="C80" s="126">
        <v>47</v>
      </c>
    </row>
    <row r="81" spans="1:3" ht="16.5" customHeight="1">
      <c r="A81" s="127">
        <v>2011550</v>
      </c>
      <c r="B81" s="129" t="s">
        <v>266</v>
      </c>
      <c r="C81" s="126">
        <v>7</v>
      </c>
    </row>
    <row r="82" spans="1:3" ht="16.5" customHeight="1">
      <c r="A82" s="127">
        <v>2011599</v>
      </c>
      <c r="B82" s="129" t="s">
        <v>298</v>
      </c>
      <c r="C82" s="126">
        <v>31</v>
      </c>
    </row>
    <row r="83" spans="1:3" ht="16.5" customHeight="1">
      <c r="A83" s="127">
        <v>20117</v>
      </c>
      <c r="B83" s="128" t="s">
        <v>299</v>
      </c>
      <c r="C83" s="126">
        <f>SUM(C84:C87)</f>
        <v>300</v>
      </c>
    </row>
    <row r="84" spans="1:3" ht="16.5" customHeight="1">
      <c r="A84" s="127">
        <v>2011701</v>
      </c>
      <c r="B84" s="129" t="s">
        <v>250</v>
      </c>
      <c r="C84" s="126">
        <f>296-12</f>
        <v>284</v>
      </c>
    </row>
    <row r="85" spans="1:3" ht="16.5" customHeight="1">
      <c r="A85" s="127">
        <v>2011702</v>
      </c>
      <c r="B85" s="129" t="s">
        <v>251</v>
      </c>
      <c r="C85" s="126">
        <v>2</v>
      </c>
    </row>
    <row r="86" spans="1:3" ht="16.5" customHeight="1">
      <c r="A86" s="127">
        <v>2011706</v>
      </c>
      <c r="B86" s="129" t="s">
        <v>300</v>
      </c>
      <c r="C86" s="126">
        <v>4</v>
      </c>
    </row>
    <row r="87" spans="1:3" ht="16.5" customHeight="1">
      <c r="A87" s="127">
        <v>2011709</v>
      </c>
      <c r="B87" s="129" t="s">
        <v>301</v>
      </c>
      <c r="C87" s="126">
        <v>10</v>
      </c>
    </row>
    <row r="88" spans="1:3" ht="16.5" customHeight="1">
      <c r="A88" s="127">
        <v>20126</v>
      </c>
      <c r="B88" s="128" t="s">
        <v>302</v>
      </c>
      <c r="C88" s="126">
        <f>SUM(C89:C91)</f>
        <v>115</v>
      </c>
    </row>
    <row r="89" spans="1:3" ht="16.5" customHeight="1">
      <c r="A89" s="127">
        <v>2012601</v>
      </c>
      <c r="B89" s="129" t="s">
        <v>250</v>
      </c>
      <c r="C89" s="126">
        <v>63</v>
      </c>
    </row>
    <row r="90" spans="1:3" ht="16.5" customHeight="1">
      <c r="A90" s="127">
        <v>2012602</v>
      </c>
      <c r="B90" s="129" t="s">
        <v>251</v>
      </c>
      <c r="C90" s="126">
        <v>29</v>
      </c>
    </row>
    <row r="91" spans="1:3" ht="16.5" customHeight="1">
      <c r="A91" s="127">
        <v>2012603</v>
      </c>
      <c r="B91" s="129" t="s">
        <v>252</v>
      </c>
      <c r="C91" s="126">
        <v>23</v>
      </c>
    </row>
    <row r="92" spans="1:3" ht="16.5" customHeight="1">
      <c r="A92" s="127">
        <v>20128</v>
      </c>
      <c r="B92" s="128" t="s">
        <v>303</v>
      </c>
      <c r="C92" s="126">
        <f>SUM(C93:C94)</f>
        <v>77</v>
      </c>
    </row>
    <row r="93" spans="1:3" ht="16.5" customHeight="1">
      <c r="A93" s="127">
        <v>2012801</v>
      </c>
      <c r="B93" s="129" t="s">
        <v>250</v>
      </c>
      <c r="C93" s="126">
        <v>36</v>
      </c>
    </row>
    <row r="94" spans="1:3" ht="16.5" customHeight="1">
      <c r="A94" s="127">
        <v>2012899</v>
      </c>
      <c r="B94" s="129" t="s">
        <v>304</v>
      </c>
      <c r="C94" s="126">
        <v>41</v>
      </c>
    </row>
    <row r="95" spans="1:3" ht="16.5" customHeight="1">
      <c r="A95" s="127">
        <v>20129</v>
      </c>
      <c r="B95" s="128" t="s">
        <v>305</v>
      </c>
      <c r="C95" s="126">
        <f>SUM(C96:C99)</f>
        <v>267</v>
      </c>
    </row>
    <row r="96" spans="1:3" ht="16.5" customHeight="1">
      <c r="A96" s="127">
        <v>2012901</v>
      </c>
      <c r="B96" s="129" t="s">
        <v>250</v>
      </c>
      <c r="C96" s="126">
        <v>91</v>
      </c>
    </row>
    <row r="97" spans="1:3" ht="16.5" customHeight="1">
      <c r="A97" s="127">
        <v>2012902</v>
      </c>
      <c r="B97" s="129" t="s">
        <v>251</v>
      </c>
      <c r="C97" s="126">
        <v>67</v>
      </c>
    </row>
    <row r="98" spans="1:3" ht="16.5" customHeight="1">
      <c r="A98" s="127">
        <v>2012905</v>
      </c>
      <c r="B98" s="129" t="s">
        <v>306</v>
      </c>
      <c r="C98" s="126">
        <v>68</v>
      </c>
    </row>
    <row r="99" spans="1:3" ht="16.5" customHeight="1">
      <c r="A99" s="127">
        <v>2012999</v>
      </c>
      <c r="B99" s="129" t="s">
        <v>307</v>
      </c>
      <c r="C99" s="126">
        <v>41</v>
      </c>
    </row>
    <row r="100" spans="1:3" ht="16.5" customHeight="1">
      <c r="A100" s="127">
        <v>20131</v>
      </c>
      <c r="B100" s="128" t="s">
        <v>308</v>
      </c>
      <c r="C100" s="126">
        <f>SUM(C101:C106)</f>
        <v>1662</v>
      </c>
    </row>
    <row r="101" spans="1:3" ht="16.5" customHeight="1">
      <c r="A101" s="127">
        <v>2013101</v>
      </c>
      <c r="B101" s="129" t="s">
        <v>250</v>
      </c>
      <c r="C101" s="126">
        <v>500</v>
      </c>
    </row>
    <row r="102" spans="1:3" ht="16.5" customHeight="1">
      <c r="A102" s="127">
        <v>2013102</v>
      </c>
      <c r="B102" s="129" t="s">
        <v>251</v>
      </c>
      <c r="C102" s="126">
        <v>195</v>
      </c>
    </row>
    <row r="103" spans="1:3" ht="16.5" customHeight="1">
      <c r="A103" s="127">
        <v>2013103</v>
      </c>
      <c r="B103" s="129" t="s">
        <v>252</v>
      </c>
      <c r="C103" s="126">
        <v>300</v>
      </c>
    </row>
    <row r="104" spans="1:3" ht="16.5" customHeight="1">
      <c r="A104" s="127">
        <v>2013105</v>
      </c>
      <c r="B104" s="129" t="s">
        <v>309</v>
      </c>
      <c r="C104" s="126">
        <v>100</v>
      </c>
    </row>
    <row r="105" spans="1:3" ht="16.5" customHeight="1">
      <c r="A105" s="127">
        <v>2013150</v>
      </c>
      <c r="B105" s="129" t="s">
        <v>266</v>
      </c>
      <c r="C105" s="126">
        <v>500</v>
      </c>
    </row>
    <row r="106" spans="1:3" ht="16.5" customHeight="1">
      <c r="A106" s="127">
        <v>2013199</v>
      </c>
      <c r="B106" s="129" t="s">
        <v>310</v>
      </c>
      <c r="C106" s="126">
        <v>67</v>
      </c>
    </row>
    <row r="107" spans="1:3" ht="16.5" customHeight="1">
      <c r="A107" s="127">
        <v>20132</v>
      </c>
      <c r="B107" s="128" t="s">
        <v>311</v>
      </c>
      <c r="C107" s="126">
        <f>SUM(C108:C109)</f>
        <v>235</v>
      </c>
    </row>
    <row r="108" spans="1:3" ht="16.5" customHeight="1">
      <c r="A108" s="127">
        <v>2013201</v>
      </c>
      <c r="B108" s="129" t="s">
        <v>250</v>
      </c>
      <c r="C108" s="126">
        <f>210-72</f>
        <v>138</v>
      </c>
    </row>
    <row r="109" spans="1:3" ht="16.5" customHeight="1">
      <c r="A109" s="127">
        <v>2013202</v>
      </c>
      <c r="B109" s="129" t="s">
        <v>251</v>
      </c>
      <c r="C109" s="126">
        <v>97</v>
      </c>
    </row>
    <row r="110" spans="1:3" ht="16.5" customHeight="1">
      <c r="A110" s="127">
        <v>20133</v>
      </c>
      <c r="B110" s="128" t="s">
        <v>312</v>
      </c>
      <c r="C110" s="126">
        <f>SUM(C111:C114)</f>
        <v>323</v>
      </c>
    </row>
    <row r="111" spans="1:3" ht="16.5" customHeight="1">
      <c r="A111" s="127">
        <v>2013301</v>
      </c>
      <c r="B111" s="129" t="s">
        <v>250</v>
      </c>
      <c r="C111" s="126">
        <v>168</v>
      </c>
    </row>
    <row r="112" spans="1:3" ht="16.5" customHeight="1">
      <c r="A112" s="127">
        <v>2013302</v>
      </c>
      <c r="B112" s="129" t="s">
        <v>251</v>
      </c>
      <c r="C112" s="126">
        <v>134</v>
      </c>
    </row>
    <row r="113" spans="1:3" ht="16.5" customHeight="1">
      <c r="A113" s="127">
        <v>2013303</v>
      </c>
      <c r="B113" s="129" t="s">
        <v>252</v>
      </c>
      <c r="C113" s="126">
        <v>2</v>
      </c>
    </row>
    <row r="114" spans="1:3" ht="16.5" customHeight="1">
      <c r="A114" s="127">
        <v>2013399</v>
      </c>
      <c r="B114" s="129" t="s">
        <v>313</v>
      </c>
      <c r="C114" s="126">
        <v>19</v>
      </c>
    </row>
    <row r="115" spans="1:3" ht="16.5" customHeight="1">
      <c r="A115" s="127">
        <v>20134</v>
      </c>
      <c r="B115" s="128" t="s">
        <v>314</v>
      </c>
      <c r="C115" s="126">
        <f>SUM(C116:C118)</f>
        <v>146</v>
      </c>
    </row>
    <row r="116" spans="1:3" ht="16.5" customHeight="1">
      <c r="A116" s="127">
        <v>2013401</v>
      </c>
      <c r="B116" s="129" t="s">
        <v>250</v>
      </c>
      <c r="C116" s="126">
        <v>91</v>
      </c>
    </row>
    <row r="117" spans="1:3" ht="16.5" customHeight="1">
      <c r="A117" s="127">
        <v>2013402</v>
      </c>
      <c r="B117" s="129" t="s">
        <v>251</v>
      </c>
      <c r="C117" s="126">
        <v>18</v>
      </c>
    </row>
    <row r="118" spans="1:3" ht="16.5" customHeight="1">
      <c r="A118" s="127">
        <v>2013499</v>
      </c>
      <c r="B118" s="129" t="s">
        <v>315</v>
      </c>
      <c r="C118" s="126">
        <v>37</v>
      </c>
    </row>
    <row r="119" spans="1:3" ht="16.5" customHeight="1">
      <c r="A119" s="127">
        <v>20136</v>
      </c>
      <c r="B119" s="128" t="s">
        <v>316</v>
      </c>
      <c r="C119" s="126">
        <f>SUM(C120:C121)</f>
        <v>521</v>
      </c>
    </row>
    <row r="120" spans="1:3" ht="16.5" customHeight="1">
      <c r="A120" s="127">
        <v>2013601</v>
      </c>
      <c r="B120" s="129" t="s">
        <v>250</v>
      </c>
      <c r="C120" s="126">
        <v>238</v>
      </c>
    </row>
    <row r="121" spans="1:3" ht="16.5" customHeight="1">
      <c r="A121" s="127">
        <v>2013602</v>
      </c>
      <c r="B121" s="129" t="s">
        <v>251</v>
      </c>
      <c r="C121" s="126">
        <v>283</v>
      </c>
    </row>
    <row r="122" spans="1:3" ht="16.5" customHeight="1">
      <c r="A122" s="127">
        <v>20199</v>
      </c>
      <c r="B122" s="128" t="s">
        <v>317</v>
      </c>
      <c r="C122" s="126">
        <f>SUM(C123)</f>
        <v>12166</v>
      </c>
    </row>
    <row r="123" spans="1:3" ht="16.5" customHeight="1">
      <c r="A123" s="127">
        <v>2019999</v>
      </c>
      <c r="B123" s="129" t="s">
        <v>318</v>
      </c>
      <c r="C123" s="126">
        <v>12166</v>
      </c>
    </row>
    <row r="124" spans="1:3" ht="16.5" customHeight="1">
      <c r="A124" s="127">
        <v>203</v>
      </c>
      <c r="B124" s="128" t="s">
        <v>319</v>
      </c>
      <c r="C124" s="126">
        <v>210</v>
      </c>
    </row>
    <row r="125" spans="1:3" ht="16.5" customHeight="1">
      <c r="A125" s="127">
        <v>20306</v>
      </c>
      <c r="B125" s="128" t="s">
        <v>320</v>
      </c>
      <c r="C125" s="126">
        <f>SUM(C126:C127)</f>
        <v>210</v>
      </c>
    </row>
    <row r="126" spans="1:3" ht="16.5" customHeight="1">
      <c r="A126" s="127">
        <v>2030606</v>
      </c>
      <c r="B126" s="129" t="s">
        <v>321</v>
      </c>
      <c r="C126" s="126">
        <v>21</v>
      </c>
    </row>
    <row r="127" spans="1:3" ht="16.5" customHeight="1">
      <c r="A127" s="127">
        <v>2030699</v>
      </c>
      <c r="B127" s="129" t="s">
        <v>571</v>
      </c>
      <c r="C127" s="126">
        <v>189</v>
      </c>
    </row>
    <row r="128" spans="1:3" ht="16.5" customHeight="1">
      <c r="A128" s="127">
        <v>204</v>
      </c>
      <c r="B128" s="128" t="s">
        <v>322</v>
      </c>
      <c r="C128" s="126">
        <v>9938</v>
      </c>
    </row>
    <row r="129" spans="1:3" ht="16.5" customHeight="1">
      <c r="A129" s="127">
        <v>20401</v>
      </c>
      <c r="B129" s="128" t="s">
        <v>323</v>
      </c>
      <c r="C129" s="126">
        <f>SUM(C130:C132)</f>
        <v>334</v>
      </c>
    </row>
    <row r="130" spans="1:3" ht="16.5" customHeight="1">
      <c r="A130" s="127">
        <v>2040101</v>
      </c>
      <c r="B130" s="129" t="s">
        <v>324</v>
      </c>
      <c r="C130" s="126">
        <f>183-97</f>
        <v>86</v>
      </c>
    </row>
    <row r="131" spans="1:3" ht="16.5" customHeight="1">
      <c r="A131" s="127">
        <v>2040103</v>
      </c>
      <c r="B131" s="129" t="s">
        <v>325</v>
      </c>
      <c r="C131" s="126">
        <v>199</v>
      </c>
    </row>
    <row r="132" spans="1:3" ht="16.5" customHeight="1">
      <c r="A132" s="127">
        <v>2040199</v>
      </c>
      <c r="B132" s="129" t="s">
        <v>326</v>
      </c>
      <c r="C132" s="126">
        <v>49</v>
      </c>
    </row>
    <row r="133" spans="1:3" ht="16.5" customHeight="1">
      <c r="A133" s="127">
        <v>20402</v>
      </c>
      <c r="B133" s="128" t="s">
        <v>327</v>
      </c>
      <c r="C133" s="126">
        <f>SUM(C134:C149)</f>
        <v>5217</v>
      </c>
    </row>
    <row r="134" spans="1:3" ht="16.5" customHeight="1">
      <c r="A134" s="127">
        <v>2040201</v>
      </c>
      <c r="B134" s="129" t="s">
        <v>250</v>
      </c>
      <c r="C134" s="126">
        <v>1471</v>
      </c>
    </row>
    <row r="135" spans="1:3" ht="16.5" customHeight="1">
      <c r="A135" s="127">
        <v>2040202</v>
      </c>
      <c r="B135" s="129" t="s">
        <v>251</v>
      </c>
      <c r="C135" s="126">
        <v>1050</v>
      </c>
    </row>
    <row r="136" spans="1:3" ht="16.5" customHeight="1">
      <c r="A136" s="127">
        <v>2040203</v>
      </c>
      <c r="B136" s="129" t="s">
        <v>252</v>
      </c>
      <c r="C136" s="126">
        <v>17</v>
      </c>
    </row>
    <row r="137" spans="1:3" ht="16.5" customHeight="1">
      <c r="A137" s="127">
        <v>2040204</v>
      </c>
      <c r="B137" s="129" t="s">
        <v>328</v>
      </c>
      <c r="C137" s="126">
        <v>54</v>
      </c>
    </row>
    <row r="138" spans="1:3" ht="16.5" customHeight="1">
      <c r="A138" s="127">
        <v>2040205</v>
      </c>
      <c r="B138" s="129" t="s">
        <v>329</v>
      </c>
      <c r="C138" s="126">
        <v>3</v>
      </c>
    </row>
    <row r="139" spans="1:3" ht="16.5" customHeight="1">
      <c r="A139" s="127">
        <v>2040206</v>
      </c>
      <c r="B139" s="129" t="s">
        <v>330</v>
      </c>
      <c r="C139" s="126">
        <v>587</v>
      </c>
    </row>
    <row r="140" spans="1:3" ht="16.5" customHeight="1">
      <c r="A140" s="127">
        <v>2040207</v>
      </c>
      <c r="B140" s="129" t="s">
        <v>331</v>
      </c>
      <c r="C140" s="126">
        <v>5</v>
      </c>
    </row>
    <row r="141" spans="1:3" ht="16.5" customHeight="1">
      <c r="A141" s="127">
        <v>2040208</v>
      </c>
      <c r="B141" s="129" t="s">
        <v>332</v>
      </c>
      <c r="C141" s="126">
        <v>87</v>
      </c>
    </row>
    <row r="142" spans="1:3" ht="16.5" customHeight="1">
      <c r="A142" s="127">
        <v>2040211</v>
      </c>
      <c r="B142" s="129" t="s">
        <v>333</v>
      </c>
      <c r="C142" s="126">
        <v>96</v>
      </c>
    </row>
    <row r="143" spans="1:3" ht="16.5" customHeight="1">
      <c r="A143" s="127">
        <v>2040212</v>
      </c>
      <c r="B143" s="129" t="s">
        <v>334</v>
      </c>
      <c r="C143" s="126">
        <v>985</v>
      </c>
    </row>
    <row r="144" spans="1:3" ht="16.5" customHeight="1">
      <c r="A144" s="127">
        <v>2040213</v>
      </c>
      <c r="B144" s="129" t="s">
        <v>335</v>
      </c>
      <c r="C144" s="126">
        <v>30</v>
      </c>
    </row>
    <row r="145" spans="1:3" ht="16.5" customHeight="1">
      <c r="A145" s="127">
        <v>2040215</v>
      </c>
      <c r="B145" s="129" t="s">
        <v>336</v>
      </c>
      <c r="C145" s="126">
        <v>32</v>
      </c>
    </row>
    <row r="146" spans="1:3" ht="16.5" customHeight="1">
      <c r="A146" s="127">
        <v>2040216</v>
      </c>
      <c r="B146" s="129" t="s">
        <v>337</v>
      </c>
      <c r="C146" s="126">
        <v>49</v>
      </c>
    </row>
    <row r="147" spans="1:3" ht="16.5" customHeight="1">
      <c r="A147" s="127">
        <v>2040217</v>
      </c>
      <c r="B147" s="129" t="s">
        <v>338</v>
      </c>
      <c r="C147" s="126">
        <v>400</v>
      </c>
    </row>
    <row r="148" spans="1:3" ht="16.5" customHeight="1">
      <c r="A148" s="127">
        <v>2040219</v>
      </c>
      <c r="B148" s="129" t="s">
        <v>280</v>
      </c>
      <c r="C148" s="126">
        <v>300</v>
      </c>
    </row>
    <row r="149" spans="1:3" ht="16.5" customHeight="1">
      <c r="A149" s="127">
        <v>2040299</v>
      </c>
      <c r="B149" s="129" t="s">
        <v>339</v>
      </c>
      <c r="C149" s="126">
        <v>51</v>
      </c>
    </row>
    <row r="150" spans="1:3" ht="16.5" customHeight="1">
      <c r="A150" s="127">
        <v>20404</v>
      </c>
      <c r="B150" s="128" t="s">
        <v>340</v>
      </c>
      <c r="C150" s="126">
        <f>SUM(C151:C152)</f>
        <v>698</v>
      </c>
    </row>
    <row r="151" spans="1:3" ht="16.5" customHeight="1">
      <c r="A151" s="127">
        <v>2040401</v>
      </c>
      <c r="B151" s="129" t="s">
        <v>250</v>
      </c>
      <c r="C151" s="126">
        <v>357</v>
      </c>
    </row>
    <row r="152" spans="1:3" ht="16.5" customHeight="1">
      <c r="A152" s="127">
        <v>2040402</v>
      </c>
      <c r="B152" s="129" t="s">
        <v>251</v>
      </c>
      <c r="C152" s="126">
        <v>341</v>
      </c>
    </row>
    <row r="153" spans="1:3" ht="16.5" customHeight="1">
      <c r="A153" s="127">
        <v>20405</v>
      </c>
      <c r="B153" s="128" t="s">
        <v>341</v>
      </c>
      <c r="C153" s="126">
        <f>SUM(C154:C155)</f>
        <v>1072</v>
      </c>
    </row>
    <row r="154" spans="1:3" ht="16.5" customHeight="1">
      <c r="A154" s="127">
        <v>2040501</v>
      </c>
      <c r="B154" s="129" t="s">
        <v>250</v>
      </c>
      <c r="C154" s="126">
        <v>622</v>
      </c>
    </row>
    <row r="155" spans="1:3" ht="16.5" customHeight="1">
      <c r="A155" s="127">
        <v>2040502</v>
      </c>
      <c r="B155" s="129" t="s">
        <v>251</v>
      </c>
      <c r="C155" s="126">
        <v>450</v>
      </c>
    </row>
    <row r="156" spans="1:3" ht="16.5" customHeight="1">
      <c r="A156" s="127">
        <v>20406</v>
      </c>
      <c r="B156" s="128" t="s">
        <v>342</v>
      </c>
      <c r="C156" s="126">
        <f>SUM(C157:C161)</f>
        <v>782</v>
      </c>
    </row>
    <row r="157" spans="1:3" ht="16.5" customHeight="1">
      <c r="A157" s="127">
        <v>2040601</v>
      </c>
      <c r="B157" s="129" t="s">
        <v>250</v>
      </c>
      <c r="C157" s="126">
        <v>240</v>
      </c>
    </row>
    <row r="158" spans="1:3" ht="16.5" customHeight="1">
      <c r="A158" s="127">
        <v>2040602</v>
      </c>
      <c r="B158" s="129" t="s">
        <v>251</v>
      </c>
      <c r="C158" s="126">
        <v>199</v>
      </c>
    </row>
    <row r="159" spans="1:3" ht="16.5" customHeight="1">
      <c r="A159" s="127">
        <v>2040604</v>
      </c>
      <c r="B159" s="129" t="s">
        <v>343</v>
      </c>
      <c r="C159" s="126">
        <v>228</v>
      </c>
    </row>
    <row r="160" spans="1:3" ht="16.5" customHeight="1">
      <c r="A160" s="127">
        <v>2040607</v>
      </c>
      <c r="B160" s="129" t="s">
        <v>344</v>
      </c>
      <c r="C160" s="126">
        <v>37</v>
      </c>
    </row>
    <row r="161" spans="1:3" ht="16.5" customHeight="1">
      <c r="A161" s="127">
        <v>2040699</v>
      </c>
      <c r="B161" s="129" t="s">
        <v>345</v>
      </c>
      <c r="C161" s="126">
        <v>78</v>
      </c>
    </row>
    <row r="162" spans="1:3" ht="16.5" customHeight="1">
      <c r="A162" s="127">
        <v>20499</v>
      </c>
      <c r="B162" s="128" t="s">
        <v>346</v>
      </c>
      <c r="C162" s="126">
        <v>1835</v>
      </c>
    </row>
    <row r="163" spans="1:3" ht="16.5" customHeight="1">
      <c r="A163" s="127">
        <v>2049901</v>
      </c>
      <c r="B163" s="129" t="s">
        <v>347</v>
      </c>
      <c r="C163" s="126">
        <v>1835</v>
      </c>
    </row>
    <row r="164" spans="1:3" ht="16.5" customHeight="1">
      <c r="A164" s="127">
        <v>205</v>
      </c>
      <c r="B164" s="128" t="s">
        <v>348</v>
      </c>
      <c r="C164" s="126">
        <v>39312</v>
      </c>
    </row>
    <row r="165" spans="1:3" ht="16.5" customHeight="1">
      <c r="A165" s="127">
        <v>20501</v>
      </c>
      <c r="B165" s="128" t="s">
        <v>349</v>
      </c>
      <c r="C165" s="126">
        <f>SUM(C166:C169)</f>
        <v>1587</v>
      </c>
    </row>
    <row r="166" spans="1:3" ht="16.5" customHeight="1">
      <c r="A166" s="127">
        <v>2050101</v>
      </c>
      <c r="B166" s="129" t="s">
        <v>250</v>
      </c>
      <c r="C166" s="126">
        <v>354</v>
      </c>
    </row>
    <row r="167" spans="1:3" ht="16.5" customHeight="1">
      <c r="A167" s="127">
        <v>2050102</v>
      </c>
      <c r="B167" s="129" t="s">
        <v>251</v>
      </c>
      <c r="C167" s="126">
        <f>1141-161</f>
        <v>980</v>
      </c>
    </row>
    <row r="168" spans="1:3" ht="16.5" customHeight="1">
      <c r="A168" s="127">
        <v>2050103</v>
      </c>
      <c r="B168" s="129" t="s">
        <v>252</v>
      </c>
      <c r="C168" s="126">
        <v>28</v>
      </c>
    </row>
    <row r="169" spans="1:3" ht="16.5" customHeight="1">
      <c r="A169" s="127">
        <v>2050199</v>
      </c>
      <c r="B169" s="129" t="s">
        <v>350</v>
      </c>
      <c r="C169" s="126">
        <v>225</v>
      </c>
    </row>
    <row r="170" spans="1:3" ht="16.5" customHeight="1">
      <c r="A170" s="127">
        <v>20502</v>
      </c>
      <c r="B170" s="128" t="s">
        <v>351</v>
      </c>
      <c r="C170" s="126">
        <f>SUM(C171:C175)</f>
        <v>34004</v>
      </c>
    </row>
    <row r="171" spans="1:3" ht="16.5" customHeight="1">
      <c r="A171" s="127">
        <v>2050201</v>
      </c>
      <c r="B171" s="129" t="s">
        <v>352</v>
      </c>
      <c r="C171" s="126">
        <v>1918</v>
      </c>
    </row>
    <row r="172" spans="1:3" ht="16.5" customHeight="1">
      <c r="A172" s="127">
        <v>2050202</v>
      </c>
      <c r="B172" s="129" t="s">
        <v>353</v>
      </c>
      <c r="C172" s="126">
        <v>15232</v>
      </c>
    </row>
    <row r="173" spans="1:3" ht="16.5" customHeight="1">
      <c r="A173" s="127">
        <v>2050203</v>
      </c>
      <c r="B173" s="129" t="s">
        <v>354</v>
      </c>
      <c r="C173" s="126">
        <f>13156</f>
        <v>13156</v>
      </c>
    </row>
    <row r="174" spans="1:3" ht="16.5" customHeight="1">
      <c r="A174" s="127">
        <v>2050204</v>
      </c>
      <c r="B174" s="129" t="s">
        <v>355</v>
      </c>
      <c r="C174" s="126">
        <f>3210</f>
        <v>3210</v>
      </c>
    </row>
    <row r="175" spans="1:3" ht="16.5" customHeight="1">
      <c r="A175" s="127">
        <v>2050299</v>
      </c>
      <c r="B175" s="129" t="s">
        <v>356</v>
      </c>
      <c r="C175" s="126">
        <v>488</v>
      </c>
    </row>
    <row r="176" spans="1:3" ht="16.5" customHeight="1">
      <c r="A176" s="127">
        <v>20503</v>
      </c>
      <c r="B176" s="128" t="s">
        <v>357</v>
      </c>
      <c r="C176" s="126">
        <f>SUM(C177:C180)</f>
        <v>1306</v>
      </c>
    </row>
    <row r="177" spans="1:3" ht="16.5" customHeight="1">
      <c r="A177" s="127">
        <v>2050302</v>
      </c>
      <c r="B177" s="129" t="s">
        <v>358</v>
      </c>
      <c r="C177" s="126">
        <v>15</v>
      </c>
    </row>
    <row r="178" spans="1:3" ht="16.5" customHeight="1">
      <c r="A178" s="127">
        <v>2050304</v>
      </c>
      <c r="B178" s="129" t="s">
        <v>359</v>
      </c>
      <c r="C178" s="126">
        <v>610</v>
      </c>
    </row>
    <row r="179" spans="1:3" ht="16.5" customHeight="1">
      <c r="A179" s="127">
        <v>2050305</v>
      </c>
      <c r="B179" s="129" t="s">
        <v>360</v>
      </c>
      <c r="C179" s="126">
        <f>482-108</f>
        <v>374</v>
      </c>
    </row>
    <row r="180" spans="1:3" ht="16.5" customHeight="1">
      <c r="A180" s="127">
        <v>2050399</v>
      </c>
      <c r="B180" s="129" t="s">
        <v>361</v>
      </c>
      <c r="C180" s="126">
        <f>7+300</f>
        <v>307</v>
      </c>
    </row>
    <row r="181" spans="1:3" ht="16.5" customHeight="1">
      <c r="A181" s="127">
        <v>20507</v>
      </c>
      <c r="B181" s="128" t="s">
        <v>362</v>
      </c>
      <c r="C181" s="126">
        <v>156</v>
      </c>
    </row>
    <row r="182" spans="1:3" ht="16.5" customHeight="1">
      <c r="A182" s="127">
        <v>20508</v>
      </c>
      <c r="B182" s="128" t="s">
        <v>363</v>
      </c>
      <c r="C182" s="126">
        <f>SUM(C183:C184)</f>
        <v>377</v>
      </c>
    </row>
    <row r="183" spans="1:3" ht="16.5" customHeight="1">
      <c r="A183" s="127">
        <v>2050802</v>
      </c>
      <c r="B183" s="129" t="s">
        <v>364</v>
      </c>
      <c r="C183" s="126">
        <v>362</v>
      </c>
    </row>
    <row r="184" spans="1:3" ht="16.5" customHeight="1">
      <c r="A184" s="127">
        <v>2050899</v>
      </c>
      <c r="B184" s="129" t="s">
        <v>365</v>
      </c>
      <c r="C184" s="126">
        <v>15</v>
      </c>
    </row>
    <row r="185" spans="1:3" ht="16.5" customHeight="1">
      <c r="A185" s="127">
        <v>20509</v>
      </c>
      <c r="B185" s="128" t="s">
        <v>366</v>
      </c>
      <c r="C185" s="126">
        <v>1646</v>
      </c>
    </row>
    <row r="186" spans="1:3" ht="16.5" customHeight="1">
      <c r="A186" s="127">
        <v>2050999</v>
      </c>
      <c r="B186" s="129" t="s">
        <v>367</v>
      </c>
      <c r="C186" s="126">
        <v>1646</v>
      </c>
    </row>
    <row r="187" spans="1:3" ht="16.5" customHeight="1">
      <c r="A187" s="127">
        <v>20599</v>
      </c>
      <c r="B187" s="128" t="s">
        <v>368</v>
      </c>
      <c r="C187" s="126">
        <v>236</v>
      </c>
    </row>
    <row r="188" spans="1:3" ht="16.5" customHeight="1">
      <c r="A188" s="127">
        <v>2059999</v>
      </c>
      <c r="B188" s="129" t="s">
        <v>369</v>
      </c>
      <c r="C188" s="126">
        <v>236</v>
      </c>
    </row>
    <row r="189" spans="1:3" ht="16.5" customHeight="1">
      <c r="A189" s="127">
        <v>206</v>
      </c>
      <c r="B189" s="128" t="s">
        <v>370</v>
      </c>
      <c r="C189" s="126">
        <v>279</v>
      </c>
    </row>
    <row r="190" spans="1:3" ht="16.5" customHeight="1">
      <c r="A190" s="127">
        <v>20601</v>
      </c>
      <c r="B190" s="128" t="s">
        <v>371</v>
      </c>
      <c r="C190" s="126">
        <f>SUM(C191:C192)</f>
        <v>279</v>
      </c>
    </row>
    <row r="191" spans="1:3" ht="16.5" customHeight="1">
      <c r="A191" s="127">
        <v>2060101</v>
      </c>
      <c r="B191" s="129" t="s">
        <v>250</v>
      </c>
      <c r="C191" s="126">
        <v>107</v>
      </c>
    </row>
    <row r="192" spans="1:3" ht="16.5" customHeight="1">
      <c r="A192" s="127">
        <v>2060102</v>
      </c>
      <c r="B192" s="129" t="s">
        <v>251</v>
      </c>
      <c r="C192" s="126">
        <v>172</v>
      </c>
    </row>
    <row r="193" spans="1:3" ht="16.5" customHeight="1">
      <c r="A193" s="127">
        <v>207</v>
      </c>
      <c r="B193" s="128" t="s">
        <v>373</v>
      </c>
      <c r="C193" s="126">
        <v>2009</v>
      </c>
    </row>
    <row r="194" spans="1:3" ht="16.5" customHeight="1">
      <c r="A194" s="127">
        <v>20701</v>
      </c>
      <c r="B194" s="128" t="s">
        <v>374</v>
      </c>
      <c r="C194" s="126">
        <f>SUM(C195:C198)</f>
        <v>855</v>
      </c>
    </row>
    <row r="195" spans="1:3" ht="16.5" customHeight="1">
      <c r="A195" s="127">
        <v>2070101</v>
      </c>
      <c r="B195" s="129" t="s">
        <v>250</v>
      </c>
      <c r="C195" s="126">
        <v>268</v>
      </c>
    </row>
    <row r="196" spans="1:3" ht="16.5" customHeight="1">
      <c r="A196" s="127">
        <v>2070102</v>
      </c>
      <c r="B196" s="129" t="s">
        <v>251</v>
      </c>
      <c r="C196" s="126">
        <v>230</v>
      </c>
    </row>
    <row r="197" spans="1:3" ht="16.5" customHeight="1">
      <c r="A197" s="127">
        <v>2070104</v>
      </c>
      <c r="B197" s="129" t="s">
        <v>375</v>
      </c>
      <c r="C197" s="126">
        <v>108</v>
      </c>
    </row>
    <row r="198" spans="1:3" ht="16.5" customHeight="1">
      <c r="A198" s="127">
        <v>2070199</v>
      </c>
      <c r="B198" s="129" t="s">
        <v>376</v>
      </c>
      <c r="C198" s="126">
        <v>249</v>
      </c>
    </row>
    <row r="199" spans="1:3" ht="16.5" customHeight="1">
      <c r="A199" s="127">
        <v>20702</v>
      </c>
      <c r="B199" s="128" t="s">
        <v>377</v>
      </c>
      <c r="C199" s="126">
        <f>SUM(C200:C203)</f>
        <v>139</v>
      </c>
    </row>
    <row r="200" spans="1:3" ht="16.5" customHeight="1">
      <c r="A200" s="127">
        <v>2070201</v>
      </c>
      <c r="B200" s="129" t="s">
        <v>250</v>
      </c>
      <c r="C200" s="126">
        <v>42</v>
      </c>
    </row>
    <row r="201" spans="1:3" ht="16.5" customHeight="1">
      <c r="A201" s="127">
        <v>2070204</v>
      </c>
      <c r="B201" s="129" t="s">
        <v>378</v>
      </c>
      <c r="C201" s="126">
        <v>49</v>
      </c>
    </row>
    <row r="202" spans="1:3" ht="16.5" customHeight="1">
      <c r="A202" s="127">
        <v>2070205</v>
      </c>
      <c r="B202" s="129" t="s">
        <v>379</v>
      </c>
      <c r="C202" s="126">
        <v>36</v>
      </c>
    </row>
    <row r="203" spans="1:3" ht="16.5" customHeight="1">
      <c r="A203" s="127">
        <v>2070299</v>
      </c>
      <c r="B203" s="129" t="s">
        <v>380</v>
      </c>
      <c r="C203" s="126">
        <v>12</v>
      </c>
    </row>
    <row r="204" spans="1:3" ht="16.5" customHeight="1">
      <c r="A204" s="127">
        <v>20703</v>
      </c>
      <c r="B204" s="128" t="s">
        <v>381</v>
      </c>
      <c r="C204" s="126">
        <f>SUM(C205:C206)</f>
        <v>300</v>
      </c>
    </row>
    <row r="205" spans="1:3" ht="16.5" customHeight="1">
      <c r="A205" s="127">
        <v>2070301</v>
      </c>
      <c r="B205" s="129" t="s">
        <v>250</v>
      </c>
      <c r="C205" s="126">
        <v>141</v>
      </c>
    </row>
    <row r="206" spans="1:3" ht="16.5" customHeight="1">
      <c r="A206" s="127">
        <v>2070302</v>
      </c>
      <c r="B206" s="129" t="s">
        <v>251</v>
      </c>
      <c r="C206" s="126">
        <v>159</v>
      </c>
    </row>
    <row r="207" spans="1:3" ht="16.5" customHeight="1">
      <c r="A207" s="127">
        <v>20704</v>
      </c>
      <c r="B207" s="128" t="s">
        <v>382</v>
      </c>
      <c r="C207" s="126">
        <f>SUM(C208:C211)</f>
        <v>715</v>
      </c>
    </row>
    <row r="208" spans="1:3" ht="16.5" customHeight="1">
      <c r="A208" s="127">
        <v>2070401</v>
      </c>
      <c r="B208" s="129" t="s">
        <v>250</v>
      </c>
      <c r="C208" s="126">
        <v>165</v>
      </c>
    </row>
    <row r="209" spans="1:3" ht="16.5" customHeight="1">
      <c r="A209" s="127">
        <v>2070402</v>
      </c>
      <c r="B209" s="129" t="s">
        <v>251</v>
      </c>
      <c r="C209" s="126">
        <v>150</v>
      </c>
    </row>
    <row r="210" spans="1:3" ht="16.5" customHeight="1">
      <c r="A210" s="127">
        <v>2070404</v>
      </c>
      <c r="B210" s="129" t="s">
        <v>383</v>
      </c>
      <c r="C210" s="126">
        <v>169</v>
      </c>
    </row>
    <row r="211" spans="1:3" ht="16.5" customHeight="1">
      <c r="A211" s="127">
        <v>2070499</v>
      </c>
      <c r="B211" s="129" t="s">
        <v>384</v>
      </c>
      <c r="C211" s="126">
        <v>231</v>
      </c>
    </row>
    <row r="212" spans="1:3" ht="16.5" customHeight="1">
      <c r="A212" s="127">
        <v>208</v>
      </c>
      <c r="B212" s="128" t="s">
        <v>385</v>
      </c>
      <c r="C212" s="126">
        <v>22020</v>
      </c>
    </row>
    <row r="213" spans="1:3" ht="16.5" customHeight="1">
      <c r="A213" s="127">
        <v>20801</v>
      </c>
      <c r="B213" s="128" t="s">
        <v>386</v>
      </c>
      <c r="C213" s="126">
        <f>SUM(C214:C221)</f>
        <v>1273</v>
      </c>
    </row>
    <row r="214" spans="1:3" ht="16.5" customHeight="1">
      <c r="A214" s="127">
        <v>2080101</v>
      </c>
      <c r="B214" s="129" t="s">
        <v>250</v>
      </c>
      <c r="C214" s="126">
        <v>157</v>
      </c>
    </row>
    <row r="215" spans="1:3" ht="16.5" customHeight="1">
      <c r="A215" s="127">
        <v>2080102</v>
      </c>
      <c r="B215" s="129" t="s">
        <v>251</v>
      </c>
      <c r="C215" s="126">
        <v>208</v>
      </c>
    </row>
    <row r="216" spans="1:3" ht="16.5" customHeight="1">
      <c r="A216" s="127">
        <v>2080103</v>
      </c>
      <c r="B216" s="129" t="s">
        <v>252</v>
      </c>
      <c r="C216" s="126">
        <v>79</v>
      </c>
    </row>
    <row r="217" spans="1:3" ht="16.5" customHeight="1">
      <c r="A217" s="127">
        <v>2080106</v>
      </c>
      <c r="B217" s="129" t="s">
        <v>387</v>
      </c>
      <c r="C217" s="126">
        <v>120</v>
      </c>
    </row>
    <row r="218" spans="1:3" ht="16.5" customHeight="1">
      <c r="A218" s="127">
        <v>2080107</v>
      </c>
      <c r="B218" s="129" t="s">
        <v>388</v>
      </c>
      <c r="C218" s="126">
        <v>250</v>
      </c>
    </row>
    <row r="219" spans="1:3" ht="16.5" customHeight="1">
      <c r="A219" s="127">
        <v>2080108</v>
      </c>
      <c r="B219" s="129" t="s">
        <v>280</v>
      </c>
      <c r="C219" s="126">
        <v>60</v>
      </c>
    </row>
    <row r="220" spans="1:3" ht="16.5" customHeight="1">
      <c r="A220" s="127">
        <v>2080109</v>
      </c>
      <c r="B220" s="129" t="s">
        <v>389</v>
      </c>
      <c r="C220" s="126">
        <v>309</v>
      </c>
    </row>
    <row r="221" spans="1:3" ht="16.5" customHeight="1">
      <c r="A221" s="127">
        <v>2080199</v>
      </c>
      <c r="B221" s="129" t="s">
        <v>390</v>
      </c>
      <c r="C221" s="126">
        <v>90</v>
      </c>
    </row>
    <row r="222" spans="1:3" ht="16.5" customHeight="1">
      <c r="A222" s="127">
        <v>20802</v>
      </c>
      <c r="B222" s="128" t="s">
        <v>391</v>
      </c>
      <c r="C222" s="126">
        <f>SUM(C223:C225)</f>
        <v>393</v>
      </c>
    </row>
    <row r="223" spans="1:3" ht="16.5" customHeight="1">
      <c r="A223" s="127">
        <v>2080201</v>
      </c>
      <c r="B223" s="129" t="s">
        <v>250</v>
      </c>
      <c r="C223" s="126">
        <v>121</v>
      </c>
    </row>
    <row r="224" spans="1:3" ht="16.5" customHeight="1">
      <c r="A224" s="127">
        <v>2080202</v>
      </c>
      <c r="B224" s="129" t="s">
        <v>251</v>
      </c>
      <c r="C224" s="126">
        <v>198</v>
      </c>
    </row>
    <row r="225" spans="1:3" ht="16.5" customHeight="1">
      <c r="A225" s="127">
        <v>2080299</v>
      </c>
      <c r="B225" s="129" t="s">
        <v>392</v>
      </c>
      <c r="C225" s="126">
        <v>74</v>
      </c>
    </row>
    <row r="226" spans="1:3" ht="16.5" customHeight="1">
      <c r="A226" s="127">
        <v>20803</v>
      </c>
      <c r="B226" s="128" t="s">
        <v>572</v>
      </c>
      <c r="C226" s="126">
        <f>SUM(C227:C231)</f>
        <v>16434</v>
      </c>
    </row>
    <row r="227" spans="1:3" ht="16.5" customHeight="1">
      <c r="A227" s="127">
        <v>2080301</v>
      </c>
      <c r="B227" s="129" t="s">
        <v>393</v>
      </c>
      <c r="C227" s="126">
        <v>12975</v>
      </c>
    </row>
    <row r="228" spans="1:3" ht="16.5" customHeight="1">
      <c r="A228" s="127">
        <v>2080303</v>
      </c>
      <c r="B228" s="129" t="s">
        <v>394</v>
      </c>
      <c r="C228" s="126">
        <v>2270</v>
      </c>
    </row>
    <row r="229" spans="1:3" ht="16.5" customHeight="1">
      <c r="A229" s="127">
        <v>2080304</v>
      </c>
      <c r="B229" s="129" t="s">
        <v>395</v>
      </c>
      <c r="C229" s="126">
        <v>300</v>
      </c>
    </row>
    <row r="230" spans="1:3" ht="16.5" customHeight="1">
      <c r="A230" s="127">
        <v>2080308</v>
      </c>
      <c r="B230" s="129" t="s">
        <v>396</v>
      </c>
      <c r="C230" s="126">
        <v>639</v>
      </c>
    </row>
    <row r="231" spans="1:3" ht="16.5" customHeight="1">
      <c r="A231" s="127">
        <v>2080399</v>
      </c>
      <c r="B231" s="129" t="s">
        <v>573</v>
      </c>
      <c r="C231" s="126">
        <v>250</v>
      </c>
    </row>
    <row r="232" spans="1:3" ht="16.5" customHeight="1">
      <c r="A232" s="127">
        <v>20805</v>
      </c>
      <c r="B232" s="128" t="s">
        <v>397</v>
      </c>
      <c r="C232" s="126">
        <v>36</v>
      </c>
    </row>
    <row r="233" spans="1:3" ht="16.5" customHeight="1">
      <c r="A233" s="127">
        <v>2080599</v>
      </c>
      <c r="B233" s="129" t="s">
        <v>398</v>
      </c>
      <c r="C233" s="126">
        <v>36</v>
      </c>
    </row>
    <row r="234" spans="1:3" ht="16.5" customHeight="1">
      <c r="A234" s="127">
        <v>20808</v>
      </c>
      <c r="B234" s="128" t="s">
        <v>399</v>
      </c>
      <c r="C234" s="126">
        <f>SUM(C235:C239)</f>
        <v>1805</v>
      </c>
    </row>
    <row r="235" spans="1:3" ht="16.5" customHeight="1">
      <c r="A235" s="127">
        <v>2080801</v>
      </c>
      <c r="B235" s="129" t="s">
        <v>400</v>
      </c>
      <c r="C235" s="126">
        <v>692</v>
      </c>
    </row>
    <row r="236" spans="1:3" ht="16.5" customHeight="1">
      <c r="A236" s="127">
        <v>2080802</v>
      </c>
      <c r="B236" s="129" t="s">
        <v>401</v>
      </c>
      <c r="C236" s="126">
        <v>194</v>
      </c>
    </row>
    <row r="237" spans="1:3" ht="16.5" customHeight="1">
      <c r="A237" s="127">
        <v>2080804</v>
      </c>
      <c r="B237" s="129" t="s">
        <v>402</v>
      </c>
      <c r="C237" s="126">
        <v>120</v>
      </c>
    </row>
    <row r="238" spans="1:3" ht="16.5" customHeight="1">
      <c r="A238" s="127">
        <v>2080805</v>
      </c>
      <c r="B238" s="129" t="s">
        <v>403</v>
      </c>
      <c r="C238" s="126">
        <v>577</v>
      </c>
    </row>
    <row r="239" spans="1:3" ht="16.5" customHeight="1">
      <c r="A239" s="127">
        <v>2080899</v>
      </c>
      <c r="B239" s="129" t="s">
        <v>404</v>
      </c>
      <c r="C239" s="126">
        <v>222</v>
      </c>
    </row>
    <row r="240" spans="1:3" ht="16.5" customHeight="1">
      <c r="A240" s="127">
        <v>20809</v>
      </c>
      <c r="B240" s="128" t="s">
        <v>405</v>
      </c>
      <c r="C240" s="126">
        <v>12</v>
      </c>
    </row>
    <row r="241" spans="1:3" ht="16.5" customHeight="1">
      <c r="A241" s="127">
        <v>2080901</v>
      </c>
      <c r="B241" s="129" t="s">
        <v>406</v>
      </c>
      <c r="C241" s="126">
        <v>12</v>
      </c>
    </row>
    <row r="242" spans="1:3" ht="16.5" customHeight="1">
      <c r="A242" s="127">
        <v>20810</v>
      </c>
      <c r="B242" s="128" t="s">
        <v>407</v>
      </c>
      <c r="C242" s="126">
        <v>265</v>
      </c>
    </row>
    <row r="243" spans="1:3" ht="16.5" customHeight="1">
      <c r="A243" s="127">
        <v>2081001</v>
      </c>
      <c r="B243" s="129" t="s">
        <v>408</v>
      </c>
      <c r="C243" s="126">
        <v>83</v>
      </c>
    </row>
    <row r="244" spans="1:3" ht="16.5" customHeight="1">
      <c r="A244" s="127">
        <v>2081002</v>
      </c>
      <c r="B244" s="129" t="s">
        <v>409</v>
      </c>
      <c r="C244" s="126">
        <v>63</v>
      </c>
    </row>
    <row r="245" spans="1:3" ht="16.5" customHeight="1">
      <c r="A245" s="127">
        <v>2081004</v>
      </c>
      <c r="B245" s="129" t="s">
        <v>410</v>
      </c>
      <c r="C245" s="126">
        <v>117</v>
      </c>
    </row>
    <row r="246" spans="1:3" ht="16.5" customHeight="1">
      <c r="A246" s="127">
        <v>2081099</v>
      </c>
      <c r="B246" s="129" t="s">
        <v>411</v>
      </c>
      <c r="C246" s="126">
        <v>2</v>
      </c>
    </row>
    <row r="247" spans="1:3" ht="16.5" customHeight="1">
      <c r="A247" s="127">
        <v>20811</v>
      </c>
      <c r="B247" s="128" t="s">
        <v>412</v>
      </c>
      <c r="C247" s="126">
        <v>899</v>
      </c>
    </row>
    <row r="248" spans="1:3" ht="16.5" customHeight="1">
      <c r="A248" s="127">
        <v>2081101</v>
      </c>
      <c r="B248" s="129" t="s">
        <v>250</v>
      </c>
      <c r="C248" s="126">
        <v>72</v>
      </c>
    </row>
    <row r="249" spans="1:3" ht="16.5" customHeight="1">
      <c r="A249" s="127">
        <v>2081102</v>
      </c>
      <c r="B249" s="129" t="s">
        <v>251</v>
      </c>
      <c r="C249" s="126">
        <v>179</v>
      </c>
    </row>
    <row r="250" spans="1:3" ht="16.5" customHeight="1">
      <c r="A250" s="127">
        <v>2081104</v>
      </c>
      <c r="B250" s="129" t="s">
        <v>413</v>
      </c>
      <c r="C250" s="126">
        <v>41</v>
      </c>
    </row>
    <row r="251" spans="1:3" ht="16.5" customHeight="1">
      <c r="A251" s="127">
        <v>2081199</v>
      </c>
      <c r="B251" s="129" t="s">
        <v>414</v>
      </c>
      <c r="C251" s="126">
        <v>607</v>
      </c>
    </row>
    <row r="252" spans="1:3" ht="16.5" customHeight="1">
      <c r="A252" s="127">
        <v>20819</v>
      </c>
      <c r="B252" s="130" t="s">
        <v>415</v>
      </c>
      <c r="C252" s="126">
        <v>338</v>
      </c>
    </row>
    <row r="253" spans="1:3" ht="16.5" customHeight="1">
      <c r="A253" s="127">
        <v>2081901</v>
      </c>
      <c r="B253" s="129" t="s">
        <v>416</v>
      </c>
      <c r="C253" s="131">
        <v>199</v>
      </c>
    </row>
    <row r="254" spans="1:3" ht="16.5" customHeight="1">
      <c r="A254" s="127">
        <v>2081902</v>
      </c>
      <c r="B254" s="129" t="s">
        <v>417</v>
      </c>
      <c r="C254" s="126">
        <v>139</v>
      </c>
    </row>
    <row r="255" spans="1:3" ht="16.5" customHeight="1">
      <c r="A255" s="127">
        <v>20821</v>
      </c>
      <c r="B255" s="128" t="s">
        <v>418</v>
      </c>
      <c r="C255" s="126">
        <v>210</v>
      </c>
    </row>
    <row r="256" spans="1:3" ht="16.5" customHeight="1">
      <c r="A256" s="127">
        <v>2082102</v>
      </c>
      <c r="B256" s="129" t="s">
        <v>419</v>
      </c>
      <c r="C256" s="126">
        <v>210</v>
      </c>
    </row>
    <row r="257" spans="1:3" ht="16.5" customHeight="1">
      <c r="A257" s="127">
        <v>20824</v>
      </c>
      <c r="B257" s="132" t="s">
        <v>420</v>
      </c>
      <c r="C257" s="126">
        <v>20</v>
      </c>
    </row>
    <row r="258" spans="1:3" ht="16.5" customHeight="1">
      <c r="A258" s="127">
        <v>2082401</v>
      </c>
      <c r="B258" s="133" t="s">
        <v>421</v>
      </c>
      <c r="C258" s="126">
        <v>20</v>
      </c>
    </row>
    <row r="259" spans="1:3" ht="16.5" customHeight="1">
      <c r="A259" s="134">
        <v>20899</v>
      </c>
      <c r="B259" s="130" t="s">
        <v>422</v>
      </c>
      <c r="C259" s="126">
        <v>577</v>
      </c>
    </row>
    <row r="260" spans="1:3" ht="16.5" customHeight="1">
      <c r="A260" s="134">
        <v>2089901</v>
      </c>
      <c r="B260" s="135" t="s">
        <v>423</v>
      </c>
      <c r="C260" s="126">
        <v>577</v>
      </c>
    </row>
    <row r="261" spans="1:3" ht="16.5" customHeight="1">
      <c r="A261" s="127">
        <v>210</v>
      </c>
      <c r="B261" s="128" t="s">
        <v>424</v>
      </c>
      <c r="C261" s="126">
        <v>13411</v>
      </c>
    </row>
    <row r="262" spans="1:3" ht="16.5" customHeight="1">
      <c r="A262" s="127">
        <v>21001</v>
      </c>
      <c r="B262" s="128" t="s">
        <v>425</v>
      </c>
      <c r="C262" s="126">
        <v>2281</v>
      </c>
    </row>
    <row r="263" spans="1:3" ht="16.5" customHeight="1">
      <c r="A263" s="127">
        <v>2100101</v>
      </c>
      <c r="B263" s="129" t="s">
        <v>250</v>
      </c>
      <c r="C263" s="126">
        <v>612</v>
      </c>
    </row>
    <row r="264" spans="1:3" ht="16.5" customHeight="1">
      <c r="A264" s="127">
        <v>2100102</v>
      </c>
      <c r="B264" s="129" t="s">
        <v>251</v>
      </c>
      <c r="C264" s="126">
        <v>355</v>
      </c>
    </row>
    <row r="265" spans="1:3" ht="16.5" customHeight="1">
      <c r="A265" s="127">
        <v>2100199</v>
      </c>
      <c r="B265" s="129" t="s">
        <v>426</v>
      </c>
      <c r="C265" s="126">
        <v>1314</v>
      </c>
    </row>
    <row r="266" spans="1:3" ht="16.5" customHeight="1">
      <c r="A266" s="127">
        <v>21002</v>
      </c>
      <c r="B266" s="128" t="s">
        <v>427</v>
      </c>
      <c r="C266" s="126">
        <v>538</v>
      </c>
    </row>
    <row r="267" spans="1:3" ht="16.5" customHeight="1">
      <c r="A267" s="127">
        <v>2100201</v>
      </c>
      <c r="B267" s="129" t="s">
        <v>428</v>
      </c>
      <c r="C267" s="126">
        <v>152</v>
      </c>
    </row>
    <row r="268" spans="1:3" ht="16.5" customHeight="1">
      <c r="A268" s="127">
        <v>2100202</v>
      </c>
      <c r="B268" s="129" t="s">
        <v>429</v>
      </c>
      <c r="C268" s="126">
        <v>143</v>
      </c>
    </row>
    <row r="269" spans="1:3" ht="16.5" customHeight="1">
      <c r="A269" s="127">
        <v>2100210</v>
      </c>
      <c r="B269" s="129" t="s">
        <v>430</v>
      </c>
      <c r="C269" s="126">
        <v>196</v>
      </c>
    </row>
    <row r="270" spans="1:3" ht="16.5" customHeight="1">
      <c r="A270" s="127">
        <v>2100299</v>
      </c>
      <c r="B270" s="129" t="s">
        <v>431</v>
      </c>
      <c r="C270" s="126">
        <v>47</v>
      </c>
    </row>
    <row r="271" spans="1:3" ht="16.5" customHeight="1">
      <c r="A271" s="127">
        <v>21003</v>
      </c>
      <c r="B271" s="128" t="s">
        <v>432</v>
      </c>
      <c r="C271" s="126">
        <v>1726</v>
      </c>
    </row>
    <row r="272" spans="1:3" ht="16.5" customHeight="1">
      <c r="A272" s="127">
        <v>2100301</v>
      </c>
      <c r="B272" s="129" t="s">
        <v>433</v>
      </c>
      <c r="C272" s="126">
        <v>277</v>
      </c>
    </row>
    <row r="273" spans="1:3" ht="16.5" customHeight="1">
      <c r="A273" s="127">
        <v>2100302</v>
      </c>
      <c r="B273" s="129" t="s">
        <v>434</v>
      </c>
      <c r="C273" s="126">
        <v>1355</v>
      </c>
    </row>
    <row r="274" spans="1:3" ht="16.5" customHeight="1">
      <c r="A274" s="127">
        <v>2100399</v>
      </c>
      <c r="B274" s="129" t="s">
        <v>435</v>
      </c>
      <c r="C274" s="126">
        <v>94</v>
      </c>
    </row>
    <row r="275" spans="1:3" ht="16.5" customHeight="1">
      <c r="A275" s="127">
        <v>21004</v>
      </c>
      <c r="B275" s="128" t="s">
        <v>436</v>
      </c>
      <c r="C275" s="126">
        <v>424</v>
      </c>
    </row>
    <row r="276" spans="1:3" ht="16.5" customHeight="1">
      <c r="A276" s="127">
        <v>2100408</v>
      </c>
      <c r="B276" s="129" t="s">
        <v>437</v>
      </c>
      <c r="C276" s="126">
        <v>424</v>
      </c>
    </row>
    <row r="277" spans="1:3" ht="16.5" customHeight="1">
      <c r="A277" s="127">
        <v>21005</v>
      </c>
      <c r="B277" s="128" t="s">
        <v>438</v>
      </c>
      <c r="C277" s="126">
        <v>7270</v>
      </c>
    </row>
    <row r="278" spans="1:3" ht="16.5" customHeight="1">
      <c r="A278" s="127">
        <v>2100504</v>
      </c>
      <c r="B278" s="129" t="s">
        <v>439</v>
      </c>
      <c r="C278" s="126">
        <v>226</v>
      </c>
    </row>
    <row r="279" spans="1:3" ht="16.5" customHeight="1">
      <c r="A279" s="127">
        <v>2100508</v>
      </c>
      <c r="B279" s="129" t="s">
        <v>440</v>
      </c>
      <c r="C279" s="126">
        <v>4610</v>
      </c>
    </row>
    <row r="280" spans="1:3" ht="16.5" customHeight="1">
      <c r="A280" s="127">
        <v>2100509</v>
      </c>
      <c r="B280" s="129" t="s">
        <v>441</v>
      </c>
      <c r="C280" s="126">
        <v>1001</v>
      </c>
    </row>
    <row r="281" spans="1:3" ht="16.5" customHeight="1">
      <c r="A281" s="127">
        <v>2100599</v>
      </c>
      <c r="B281" s="129" t="s">
        <v>442</v>
      </c>
      <c r="C281" s="126">
        <v>1433</v>
      </c>
    </row>
    <row r="282" spans="1:3" ht="16.5" customHeight="1">
      <c r="A282" s="127">
        <v>21007</v>
      </c>
      <c r="B282" s="128" t="s">
        <v>443</v>
      </c>
      <c r="C282" s="126">
        <v>800</v>
      </c>
    </row>
    <row r="283" spans="1:3" ht="16.5" customHeight="1">
      <c r="A283" s="127">
        <v>2100716</v>
      </c>
      <c r="B283" s="129" t="s">
        <v>444</v>
      </c>
      <c r="C283" s="126">
        <v>300</v>
      </c>
    </row>
    <row r="284" spans="1:3" ht="16.5" customHeight="1">
      <c r="A284" s="127">
        <v>2100717</v>
      </c>
      <c r="B284" s="129" t="s">
        <v>445</v>
      </c>
      <c r="C284" s="126">
        <v>400</v>
      </c>
    </row>
    <row r="285" spans="1:3" ht="16.5" customHeight="1">
      <c r="A285" s="127">
        <v>2100799</v>
      </c>
      <c r="B285" s="129" t="s">
        <v>446</v>
      </c>
      <c r="C285" s="126">
        <v>100</v>
      </c>
    </row>
    <row r="286" spans="1:3" ht="16.5" customHeight="1">
      <c r="A286" s="127">
        <v>21010</v>
      </c>
      <c r="B286" s="128" t="s">
        <v>447</v>
      </c>
      <c r="C286" s="126">
        <v>220</v>
      </c>
    </row>
    <row r="287" spans="1:3" ht="16.5" customHeight="1">
      <c r="A287" s="127">
        <v>2101001</v>
      </c>
      <c r="B287" s="129" t="s">
        <v>250</v>
      </c>
      <c r="C287" s="126">
        <v>120</v>
      </c>
    </row>
    <row r="288" spans="1:3" ht="16.5" customHeight="1">
      <c r="A288" s="127">
        <v>2101002</v>
      </c>
      <c r="B288" s="129" t="s">
        <v>251</v>
      </c>
      <c r="C288" s="126">
        <v>100</v>
      </c>
    </row>
    <row r="289" spans="1:3" ht="16.5" customHeight="1">
      <c r="A289" s="127">
        <v>21099</v>
      </c>
      <c r="B289" s="128" t="s">
        <v>448</v>
      </c>
      <c r="C289" s="126">
        <v>152</v>
      </c>
    </row>
    <row r="290" spans="1:3" ht="16.5" customHeight="1">
      <c r="A290" s="127">
        <v>2109901</v>
      </c>
      <c r="B290" s="129" t="s">
        <v>449</v>
      </c>
      <c r="C290" s="126">
        <v>152</v>
      </c>
    </row>
    <row r="291" spans="1:3" ht="16.5" customHeight="1">
      <c r="A291" s="127">
        <v>211</v>
      </c>
      <c r="B291" s="128" t="s">
        <v>450</v>
      </c>
      <c r="C291" s="126">
        <v>4568</v>
      </c>
    </row>
    <row r="292" spans="1:3" ht="16.5" customHeight="1">
      <c r="A292" s="127">
        <v>21101</v>
      </c>
      <c r="B292" s="128" t="s">
        <v>451</v>
      </c>
      <c r="C292" s="126">
        <v>604</v>
      </c>
    </row>
    <row r="293" spans="1:3" ht="16.5" customHeight="1">
      <c r="A293" s="127">
        <v>2110101</v>
      </c>
      <c r="B293" s="129" t="s">
        <v>250</v>
      </c>
      <c r="C293" s="126">
        <v>208</v>
      </c>
    </row>
    <row r="294" spans="1:3" ht="16.5" customHeight="1">
      <c r="A294" s="127">
        <v>2110102</v>
      </c>
      <c r="B294" s="129" t="s">
        <v>251</v>
      </c>
      <c r="C294" s="126">
        <v>356</v>
      </c>
    </row>
    <row r="295" spans="1:3" ht="16.5" customHeight="1">
      <c r="A295" s="127">
        <v>2110199</v>
      </c>
      <c r="B295" s="129" t="s">
        <v>452</v>
      </c>
      <c r="C295" s="126">
        <v>40</v>
      </c>
    </row>
    <row r="296" spans="1:3" ht="16.5" customHeight="1">
      <c r="A296" s="127">
        <v>21102</v>
      </c>
      <c r="B296" s="128" t="s">
        <v>453</v>
      </c>
      <c r="C296" s="126">
        <v>308</v>
      </c>
    </row>
    <row r="297" spans="1:3" ht="16.5" customHeight="1">
      <c r="A297" s="127">
        <v>2110299</v>
      </c>
      <c r="B297" s="129" t="s">
        <v>454</v>
      </c>
      <c r="C297" s="126">
        <v>308</v>
      </c>
    </row>
    <row r="298" spans="1:3" ht="16.5" customHeight="1">
      <c r="A298" s="127">
        <v>21104</v>
      </c>
      <c r="B298" s="128" t="s">
        <v>455</v>
      </c>
      <c r="C298" s="126">
        <v>3384</v>
      </c>
    </row>
    <row r="299" spans="1:3" ht="16.5" customHeight="1">
      <c r="A299" s="127">
        <v>2110401</v>
      </c>
      <c r="B299" s="129" t="s">
        <v>456</v>
      </c>
      <c r="C299" s="126">
        <v>2000</v>
      </c>
    </row>
    <row r="300" spans="1:3" ht="16.5" customHeight="1">
      <c r="A300" s="127">
        <v>2110402</v>
      </c>
      <c r="B300" s="129" t="s">
        <v>457</v>
      </c>
      <c r="C300" s="126">
        <v>1000</v>
      </c>
    </row>
    <row r="301" spans="1:3" ht="16.5" customHeight="1">
      <c r="A301" s="127">
        <v>2110499</v>
      </c>
      <c r="B301" s="129" t="s">
        <v>458</v>
      </c>
      <c r="C301" s="126">
        <v>384</v>
      </c>
    </row>
    <row r="302" spans="1:3" ht="16.5" customHeight="1">
      <c r="A302" s="127">
        <v>21114</v>
      </c>
      <c r="B302" s="128" t="s">
        <v>459</v>
      </c>
      <c r="C302" s="126">
        <v>56</v>
      </c>
    </row>
    <row r="303" spans="1:3" ht="16.5" customHeight="1">
      <c r="A303" s="127">
        <v>2111408</v>
      </c>
      <c r="B303" s="129" t="s">
        <v>460</v>
      </c>
      <c r="C303" s="126">
        <v>56</v>
      </c>
    </row>
    <row r="304" spans="1:3" ht="16.5" customHeight="1">
      <c r="A304" s="127">
        <v>21199</v>
      </c>
      <c r="B304" s="128" t="s">
        <v>461</v>
      </c>
      <c r="C304" s="126">
        <v>216</v>
      </c>
    </row>
    <row r="305" spans="1:3" ht="16.5" customHeight="1">
      <c r="A305" s="127">
        <v>2119901</v>
      </c>
      <c r="B305" s="129" t="s">
        <v>462</v>
      </c>
      <c r="C305" s="126">
        <v>216</v>
      </c>
    </row>
    <row r="306" spans="1:3" ht="16.5" customHeight="1">
      <c r="A306" s="127">
        <v>212</v>
      </c>
      <c r="B306" s="128" t="s">
        <v>463</v>
      </c>
      <c r="C306" s="126">
        <v>4104</v>
      </c>
    </row>
    <row r="307" spans="1:3" ht="16.5" customHeight="1">
      <c r="A307" s="127">
        <v>21201</v>
      </c>
      <c r="B307" s="128" t="s">
        <v>464</v>
      </c>
      <c r="C307" s="126">
        <v>2299</v>
      </c>
    </row>
    <row r="308" spans="1:3" ht="16.5" customHeight="1">
      <c r="A308" s="127">
        <v>2120101</v>
      </c>
      <c r="B308" s="129" t="s">
        <v>250</v>
      </c>
      <c r="C308" s="126">
        <v>206</v>
      </c>
    </row>
    <row r="309" spans="1:3" ht="16.5" customHeight="1">
      <c r="A309" s="127">
        <v>2120102</v>
      </c>
      <c r="B309" s="129" t="s">
        <v>251</v>
      </c>
      <c r="C309" s="126">
        <v>199</v>
      </c>
    </row>
    <row r="310" spans="1:3" ht="16.5" customHeight="1">
      <c r="A310" s="127">
        <v>2120103</v>
      </c>
      <c r="B310" s="129" t="s">
        <v>252</v>
      </c>
      <c r="C310" s="126">
        <v>10</v>
      </c>
    </row>
    <row r="311" spans="1:3" ht="16.5" customHeight="1">
      <c r="A311" s="127">
        <v>2120104</v>
      </c>
      <c r="B311" s="129" t="s">
        <v>465</v>
      </c>
      <c r="C311" s="126">
        <v>641</v>
      </c>
    </row>
    <row r="312" spans="1:3" ht="16.5" customHeight="1">
      <c r="A312" s="127">
        <v>2120105</v>
      </c>
      <c r="B312" s="129" t="s">
        <v>466</v>
      </c>
      <c r="C312" s="126">
        <v>187</v>
      </c>
    </row>
    <row r="313" spans="1:3" ht="16.5" customHeight="1">
      <c r="A313" s="127">
        <v>2120106</v>
      </c>
      <c r="B313" s="129" t="s">
        <v>467</v>
      </c>
      <c r="C313" s="126">
        <v>207</v>
      </c>
    </row>
    <row r="314" spans="1:3" ht="16.5" customHeight="1">
      <c r="A314" s="127">
        <v>2120107</v>
      </c>
      <c r="B314" s="129" t="s">
        <v>468</v>
      </c>
      <c r="C314" s="126">
        <v>9</v>
      </c>
    </row>
    <row r="315" spans="1:3" ht="16.5" customHeight="1">
      <c r="A315" s="127">
        <v>2120108</v>
      </c>
      <c r="B315" s="129" t="s">
        <v>469</v>
      </c>
      <c r="C315" s="126">
        <v>25</v>
      </c>
    </row>
    <row r="316" spans="1:3" ht="16.5" customHeight="1">
      <c r="A316" s="127">
        <v>2120109</v>
      </c>
      <c r="B316" s="129" t="s">
        <v>470</v>
      </c>
      <c r="C316" s="126">
        <v>526</v>
      </c>
    </row>
    <row r="317" spans="1:3" ht="16.5" customHeight="1">
      <c r="A317" s="127">
        <v>2120199</v>
      </c>
      <c r="B317" s="129" t="s">
        <v>471</v>
      </c>
      <c r="C317" s="126">
        <v>289</v>
      </c>
    </row>
    <row r="318" spans="1:3" ht="16.5" customHeight="1">
      <c r="A318" s="127">
        <v>21202</v>
      </c>
      <c r="B318" s="128" t="s">
        <v>472</v>
      </c>
      <c r="C318" s="126">
        <v>588</v>
      </c>
    </row>
    <row r="319" spans="1:3" ht="16.5" customHeight="1">
      <c r="A319" s="127">
        <v>2120201</v>
      </c>
      <c r="B319" s="129" t="s">
        <v>473</v>
      </c>
      <c r="C319" s="126">
        <v>588</v>
      </c>
    </row>
    <row r="320" spans="1:3" ht="16.5" customHeight="1">
      <c r="A320" s="127">
        <v>21205</v>
      </c>
      <c r="B320" s="128" t="s">
        <v>474</v>
      </c>
      <c r="C320" s="126">
        <v>705</v>
      </c>
    </row>
    <row r="321" spans="1:3" ht="16.5" customHeight="1">
      <c r="A321" s="127">
        <v>2120501</v>
      </c>
      <c r="B321" s="129" t="s">
        <v>475</v>
      </c>
      <c r="C321" s="126">
        <v>705</v>
      </c>
    </row>
    <row r="322" spans="1:3" ht="16.5" customHeight="1">
      <c r="A322" s="127">
        <v>21206</v>
      </c>
      <c r="B322" s="128" t="s">
        <v>476</v>
      </c>
      <c r="C322" s="126">
        <v>55</v>
      </c>
    </row>
    <row r="323" spans="1:3" ht="16.5" customHeight="1">
      <c r="A323" s="127">
        <v>2120601</v>
      </c>
      <c r="B323" s="129" t="s">
        <v>477</v>
      </c>
      <c r="C323" s="126">
        <v>55</v>
      </c>
    </row>
    <row r="324" spans="1:3" ht="16.5" customHeight="1">
      <c r="A324" s="127">
        <v>21299</v>
      </c>
      <c r="B324" s="128" t="s">
        <v>478</v>
      </c>
      <c r="C324" s="126">
        <v>457</v>
      </c>
    </row>
    <row r="325" spans="1:3" ht="16.5" customHeight="1">
      <c r="A325" s="127">
        <v>2129999</v>
      </c>
      <c r="B325" s="129" t="s">
        <v>479</v>
      </c>
      <c r="C325" s="126">
        <v>457</v>
      </c>
    </row>
    <row r="326" spans="1:3" ht="16.5" customHeight="1">
      <c r="A326" s="127">
        <v>213</v>
      </c>
      <c r="B326" s="128" t="s">
        <v>480</v>
      </c>
      <c r="C326" s="126">
        <v>14639</v>
      </c>
    </row>
    <row r="327" spans="1:3" ht="16.5" customHeight="1">
      <c r="A327" s="127">
        <v>21301</v>
      </c>
      <c r="B327" s="128" t="s">
        <v>481</v>
      </c>
      <c r="C327" s="126">
        <f>SUM(C328:C343)</f>
        <v>2684</v>
      </c>
    </row>
    <row r="328" spans="1:3" ht="16.5" customHeight="1">
      <c r="A328" s="127">
        <v>2130101</v>
      </c>
      <c r="B328" s="129" t="s">
        <v>250</v>
      </c>
      <c r="C328" s="126">
        <v>259</v>
      </c>
    </row>
    <row r="329" spans="1:3" ht="16.5" customHeight="1">
      <c r="A329" s="127">
        <v>2130102</v>
      </c>
      <c r="B329" s="129" t="s">
        <v>251</v>
      </c>
      <c r="C329" s="126">
        <v>211</v>
      </c>
    </row>
    <row r="330" spans="1:3" ht="16.5" customHeight="1">
      <c r="A330" s="127">
        <v>2130103</v>
      </c>
      <c r="B330" s="129" t="s">
        <v>252</v>
      </c>
      <c r="C330" s="126">
        <v>29</v>
      </c>
    </row>
    <row r="331" spans="1:3" ht="16.5" customHeight="1">
      <c r="A331" s="127">
        <v>2130104</v>
      </c>
      <c r="B331" s="129" t="s">
        <v>266</v>
      </c>
      <c r="C331" s="126">
        <v>2</v>
      </c>
    </row>
    <row r="332" spans="1:3" ht="16.5" customHeight="1">
      <c r="A332" s="127">
        <v>2130105</v>
      </c>
      <c r="B332" s="129" t="s">
        <v>482</v>
      </c>
      <c r="C332" s="126">
        <v>50</v>
      </c>
    </row>
    <row r="333" spans="1:3" ht="16.5" customHeight="1">
      <c r="A333" s="127">
        <v>2130108</v>
      </c>
      <c r="B333" s="129" t="s">
        <v>483</v>
      </c>
      <c r="C333" s="126">
        <v>387</v>
      </c>
    </row>
    <row r="334" spans="1:3" ht="16.5" customHeight="1">
      <c r="A334" s="127">
        <v>2130110</v>
      </c>
      <c r="B334" s="129" t="s">
        <v>484</v>
      </c>
      <c r="C334" s="126">
        <v>369</v>
      </c>
    </row>
    <row r="335" spans="1:3" ht="16.5" customHeight="1">
      <c r="A335" s="127">
        <v>2130111</v>
      </c>
      <c r="B335" s="129" t="s">
        <v>485</v>
      </c>
      <c r="C335" s="126">
        <v>38</v>
      </c>
    </row>
    <row r="336" spans="1:3" ht="16.5" customHeight="1">
      <c r="A336" s="127">
        <v>2130112</v>
      </c>
      <c r="B336" s="129" t="s">
        <v>486</v>
      </c>
      <c r="C336" s="126">
        <v>64</v>
      </c>
    </row>
    <row r="337" spans="1:3" ht="16.5" customHeight="1">
      <c r="A337" s="127">
        <v>2130114</v>
      </c>
      <c r="B337" s="129" t="s">
        <v>487</v>
      </c>
      <c r="C337" s="126">
        <v>18</v>
      </c>
    </row>
    <row r="338" spans="1:3" ht="16.5" customHeight="1">
      <c r="A338" s="127">
        <v>2130119</v>
      </c>
      <c r="B338" s="129" t="s">
        <v>488</v>
      </c>
      <c r="C338" s="126">
        <v>56</v>
      </c>
    </row>
    <row r="339" spans="1:3" ht="16.5" customHeight="1">
      <c r="A339" s="127">
        <v>2130120</v>
      </c>
      <c r="B339" s="129" t="s">
        <v>489</v>
      </c>
      <c r="C339" s="126">
        <v>49</v>
      </c>
    </row>
    <row r="340" spans="1:3" ht="16.5" customHeight="1">
      <c r="A340" s="127">
        <v>2130121</v>
      </c>
      <c r="B340" s="129" t="s">
        <v>490</v>
      </c>
      <c r="C340" s="126">
        <v>63</v>
      </c>
    </row>
    <row r="341" spans="1:3" ht="16.5" customHeight="1">
      <c r="A341" s="127">
        <v>2130124</v>
      </c>
      <c r="B341" s="129" t="s">
        <v>491</v>
      </c>
      <c r="C341" s="126">
        <v>638</v>
      </c>
    </row>
    <row r="342" spans="1:3" ht="16.5" customHeight="1">
      <c r="A342" s="127">
        <v>2130125</v>
      </c>
      <c r="B342" s="129" t="s">
        <v>492</v>
      </c>
      <c r="C342" s="126">
        <v>168</v>
      </c>
    </row>
    <row r="343" spans="1:3" ht="16.5" customHeight="1">
      <c r="A343" s="127">
        <v>2130199</v>
      </c>
      <c r="B343" s="129" t="s">
        <v>493</v>
      </c>
      <c r="C343" s="126">
        <v>283</v>
      </c>
    </row>
    <row r="344" spans="1:3" ht="16.5" customHeight="1">
      <c r="A344" s="127">
        <v>21302</v>
      </c>
      <c r="B344" s="128" t="s">
        <v>494</v>
      </c>
      <c r="C344" s="126">
        <f>SUM(C345:C359)</f>
        <v>1720</v>
      </c>
    </row>
    <row r="345" spans="1:3" ht="16.5" customHeight="1">
      <c r="A345" s="127">
        <v>2130201</v>
      </c>
      <c r="B345" s="129" t="s">
        <v>250</v>
      </c>
      <c r="C345" s="126">
        <v>265</v>
      </c>
    </row>
    <row r="346" spans="1:3" ht="16.5" customHeight="1">
      <c r="A346" s="127">
        <v>2130202</v>
      </c>
      <c r="B346" s="129" t="s">
        <v>251</v>
      </c>
      <c r="C346" s="126">
        <v>51</v>
      </c>
    </row>
    <row r="347" spans="1:3" ht="16.5" customHeight="1">
      <c r="A347" s="127">
        <v>2130204</v>
      </c>
      <c r="B347" s="129" t="s">
        <v>495</v>
      </c>
      <c r="C347" s="126">
        <v>3</v>
      </c>
    </row>
    <row r="348" spans="1:3" ht="16.5" customHeight="1">
      <c r="A348" s="127">
        <v>2130205</v>
      </c>
      <c r="B348" s="129" t="s">
        <v>496</v>
      </c>
      <c r="C348" s="126">
        <v>634</v>
      </c>
    </row>
    <row r="349" spans="1:3" ht="16.5" customHeight="1">
      <c r="A349" s="127">
        <v>2130206</v>
      </c>
      <c r="B349" s="129" t="s">
        <v>497</v>
      </c>
      <c r="C349" s="126">
        <v>45</v>
      </c>
    </row>
    <row r="350" spans="1:3" ht="16.5" customHeight="1">
      <c r="A350" s="127">
        <v>2130207</v>
      </c>
      <c r="B350" s="129" t="s">
        <v>498</v>
      </c>
      <c r="C350" s="126">
        <v>31</v>
      </c>
    </row>
    <row r="351" spans="1:3" ht="16.5" customHeight="1">
      <c r="A351" s="127">
        <v>2130211</v>
      </c>
      <c r="B351" s="129" t="s">
        <v>499</v>
      </c>
      <c r="C351" s="126">
        <v>5</v>
      </c>
    </row>
    <row r="352" spans="1:3" ht="16.5" customHeight="1">
      <c r="A352" s="127">
        <v>2130213</v>
      </c>
      <c r="B352" s="129" t="s">
        <v>500</v>
      </c>
      <c r="C352" s="126">
        <v>52</v>
      </c>
    </row>
    <row r="353" spans="1:3" ht="16.5" customHeight="1">
      <c r="A353" s="127">
        <v>2130216</v>
      </c>
      <c r="B353" s="129" t="s">
        <v>501</v>
      </c>
      <c r="C353" s="126">
        <v>40</v>
      </c>
    </row>
    <row r="354" spans="1:3" ht="16.5" customHeight="1">
      <c r="A354" s="127">
        <v>2130217</v>
      </c>
      <c r="B354" s="129" t="s">
        <v>502</v>
      </c>
      <c r="C354" s="126">
        <v>1</v>
      </c>
    </row>
    <row r="355" spans="1:3" ht="16.5" customHeight="1">
      <c r="A355" s="127">
        <v>2130221</v>
      </c>
      <c r="B355" s="129" t="s">
        <v>503</v>
      </c>
      <c r="C355" s="126">
        <v>3</v>
      </c>
    </row>
    <row r="356" spans="1:3" ht="16.5" customHeight="1">
      <c r="A356" s="127">
        <v>2130227</v>
      </c>
      <c r="B356" s="129" t="s">
        <v>504</v>
      </c>
      <c r="C356" s="126">
        <v>9</v>
      </c>
    </row>
    <row r="357" spans="1:3" ht="16.5" customHeight="1">
      <c r="A357" s="127">
        <v>2130233</v>
      </c>
      <c r="B357" s="129" t="s">
        <v>505</v>
      </c>
      <c r="C357" s="126">
        <v>40</v>
      </c>
    </row>
    <row r="358" spans="1:3" ht="16.5" customHeight="1">
      <c r="A358" s="127">
        <v>2130234</v>
      </c>
      <c r="B358" s="129" t="s">
        <v>506</v>
      </c>
      <c r="C358" s="126">
        <v>47</v>
      </c>
    </row>
    <row r="359" spans="1:3" ht="16.5" customHeight="1">
      <c r="A359" s="127">
        <v>2130299</v>
      </c>
      <c r="B359" s="129" t="s">
        <v>507</v>
      </c>
      <c r="C359" s="126">
        <v>494</v>
      </c>
    </row>
    <row r="360" spans="1:3" ht="16.5" customHeight="1">
      <c r="A360" s="127">
        <v>21303</v>
      </c>
      <c r="B360" s="128" t="s">
        <v>508</v>
      </c>
      <c r="C360" s="126">
        <f>SUM(C361:C366)</f>
        <v>2726</v>
      </c>
    </row>
    <row r="361" spans="1:3" ht="16.5" customHeight="1">
      <c r="A361" s="127">
        <v>2130301</v>
      </c>
      <c r="B361" s="129" t="s">
        <v>250</v>
      </c>
      <c r="C361" s="126">
        <v>359</v>
      </c>
    </row>
    <row r="362" spans="1:3" ht="16.5" customHeight="1">
      <c r="A362" s="127">
        <v>2130302</v>
      </c>
      <c r="B362" s="129" t="s">
        <v>251</v>
      </c>
      <c r="C362" s="126">
        <v>300</v>
      </c>
    </row>
    <row r="363" spans="1:3" ht="16.5" customHeight="1">
      <c r="A363" s="127">
        <v>2130304</v>
      </c>
      <c r="B363" s="129" t="s">
        <v>509</v>
      </c>
      <c r="C363" s="126">
        <v>40</v>
      </c>
    </row>
    <row r="364" spans="1:3" ht="16.5" customHeight="1">
      <c r="A364" s="127">
        <v>2130310</v>
      </c>
      <c r="B364" s="129" t="s">
        <v>510</v>
      </c>
      <c r="C364" s="126">
        <v>315</v>
      </c>
    </row>
    <row r="365" spans="1:3" ht="16.5" customHeight="1">
      <c r="A365" s="127">
        <v>2130311</v>
      </c>
      <c r="B365" s="129" t="s">
        <v>511</v>
      </c>
      <c r="C365" s="126">
        <v>600</v>
      </c>
    </row>
    <row r="366" spans="1:3" ht="16.5" customHeight="1">
      <c r="A366" s="127">
        <v>2130399</v>
      </c>
      <c r="B366" s="129" t="s">
        <v>512</v>
      </c>
      <c r="C366" s="126">
        <v>1112</v>
      </c>
    </row>
    <row r="367" spans="1:3" ht="16.5" customHeight="1">
      <c r="A367" s="127">
        <v>21305</v>
      </c>
      <c r="B367" s="128" t="s">
        <v>513</v>
      </c>
      <c r="C367" s="126">
        <v>1960</v>
      </c>
    </row>
    <row r="368" spans="1:3" ht="16.5" customHeight="1">
      <c r="A368" s="127">
        <v>2130501</v>
      </c>
      <c r="B368" s="129" t="s">
        <v>250</v>
      </c>
      <c r="C368" s="126">
        <v>1960</v>
      </c>
    </row>
    <row r="369" spans="1:3" ht="16.5" customHeight="1">
      <c r="A369" s="127">
        <v>2130599</v>
      </c>
      <c r="B369" s="129" t="s">
        <v>514</v>
      </c>
      <c r="C369" s="126">
        <v>92</v>
      </c>
    </row>
    <row r="370" spans="1:3" ht="16.5" customHeight="1">
      <c r="A370" s="127">
        <v>21306</v>
      </c>
      <c r="B370" s="128" t="s">
        <v>515</v>
      </c>
      <c r="C370" s="126">
        <v>35</v>
      </c>
    </row>
    <row r="371" spans="1:3" ht="16.5" customHeight="1">
      <c r="A371" s="127">
        <v>2130601</v>
      </c>
      <c r="B371" s="129" t="s">
        <v>372</v>
      </c>
      <c r="C371" s="126">
        <v>35</v>
      </c>
    </row>
    <row r="372" spans="1:3" ht="16.5" customHeight="1">
      <c r="A372" s="127">
        <v>21307</v>
      </c>
      <c r="B372" s="128" t="s">
        <v>516</v>
      </c>
      <c r="C372" s="126">
        <v>4259</v>
      </c>
    </row>
    <row r="373" spans="1:3" ht="16.5" customHeight="1">
      <c r="A373" s="127">
        <v>2130705</v>
      </c>
      <c r="B373" s="129" t="s">
        <v>517</v>
      </c>
      <c r="C373" s="126">
        <v>4199</v>
      </c>
    </row>
    <row r="374" spans="1:3" ht="16.5" customHeight="1">
      <c r="A374" s="127">
        <v>2130799</v>
      </c>
      <c r="B374" s="129" t="s">
        <v>518</v>
      </c>
      <c r="C374" s="126">
        <v>60</v>
      </c>
    </row>
    <row r="375" spans="1:3" ht="16.5" customHeight="1">
      <c r="A375" s="127">
        <v>21399</v>
      </c>
      <c r="B375" s="128" t="s">
        <v>519</v>
      </c>
      <c r="C375" s="126">
        <v>932</v>
      </c>
    </row>
    <row r="376" spans="1:3" ht="16.5" customHeight="1">
      <c r="A376" s="127">
        <v>2139999</v>
      </c>
      <c r="B376" s="129" t="s">
        <v>520</v>
      </c>
      <c r="C376" s="126">
        <v>932</v>
      </c>
    </row>
    <row r="377" spans="1:3" ht="16.5" customHeight="1">
      <c r="A377" s="127">
        <v>214</v>
      </c>
      <c r="B377" s="128" t="s">
        <v>521</v>
      </c>
      <c r="C377" s="126">
        <v>2812</v>
      </c>
    </row>
    <row r="378" spans="1:3" ht="16.5" customHeight="1">
      <c r="A378" s="127">
        <v>21401</v>
      </c>
      <c r="B378" s="128" t="s">
        <v>522</v>
      </c>
      <c r="C378" s="126">
        <f>SUM(C379:C388)</f>
        <v>2812</v>
      </c>
    </row>
    <row r="379" spans="1:3" ht="16.5" customHeight="1">
      <c r="A379" s="127">
        <v>2140101</v>
      </c>
      <c r="B379" s="129" t="s">
        <v>250</v>
      </c>
      <c r="C379" s="126">
        <v>600</v>
      </c>
    </row>
    <row r="380" spans="1:3" ht="16.5" customHeight="1">
      <c r="A380" s="127">
        <v>2140102</v>
      </c>
      <c r="B380" s="129" t="s">
        <v>251</v>
      </c>
      <c r="C380" s="126">
        <f>789-46</f>
        <v>743</v>
      </c>
    </row>
    <row r="381" spans="1:3" ht="16.5" customHeight="1">
      <c r="A381" s="127">
        <v>2140109</v>
      </c>
      <c r="B381" s="129" t="s">
        <v>523</v>
      </c>
      <c r="C381" s="126">
        <v>78</v>
      </c>
    </row>
    <row r="382" spans="1:3" ht="16.5" customHeight="1">
      <c r="A382" s="127">
        <v>2140110</v>
      </c>
      <c r="B382" s="129" t="s">
        <v>524</v>
      </c>
      <c r="C382" s="126">
        <v>236</v>
      </c>
    </row>
    <row r="383" spans="1:3" ht="16.5" customHeight="1">
      <c r="A383" s="127">
        <v>2140112</v>
      </c>
      <c r="B383" s="129" t="s">
        <v>525</v>
      </c>
      <c r="C383" s="126">
        <v>400</v>
      </c>
    </row>
    <row r="384" spans="1:3" ht="16.5" customHeight="1">
      <c r="A384" s="127">
        <v>2140113</v>
      </c>
      <c r="B384" s="129" t="s">
        <v>526</v>
      </c>
      <c r="C384" s="126">
        <v>51</v>
      </c>
    </row>
    <row r="385" spans="1:3" ht="16.5" customHeight="1">
      <c r="A385" s="127">
        <v>2140122</v>
      </c>
      <c r="B385" s="129" t="s">
        <v>527</v>
      </c>
      <c r="C385" s="126">
        <v>93</v>
      </c>
    </row>
    <row r="386" spans="1:3" ht="16.5" customHeight="1">
      <c r="A386" s="127">
        <v>2140123</v>
      </c>
      <c r="B386" s="129" t="s">
        <v>528</v>
      </c>
      <c r="C386" s="126">
        <v>385</v>
      </c>
    </row>
    <row r="387" spans="1:3" ht="16.5" customHeight="1">
      <c r="A387" s="127">
        <v>2140126</v>
      </c>
      <c r="B387" s="129" t="s">
        <v>529</v>
      </c>
      <c r="C387" s="126">
        <v>226</v>
      </c>
    </row>
    <row r="388" spans="1:3" ht="16.5" customHeight="1">
      <c r="A388" s="127">
        <v>2140199</v>
      </c>
      <c r="B388" s="129" t="s">
        <v>530</v>
      </c>
      <c r="C388" s="126"/>
    </row>
    <row r="389" spans="1:3" ht="16.5" customHeight="1">
      <c r="A389" s="127">
        <v>215</v>
      </c>
      <c r="B389" s="128" t="s">
        <v>531</v>
      </c>
      <c r="C389" s="126">
        <v>1631</v>
      </c>
    </row>
    <row r="390" spans="1:3" ht="16.5" customHeight="1">
      <c r="A390" s="127">
        <v>21505</v>
      </c>
      <c r="B390" s="128" t="s">
        <v>532</v>
      </c>
      <c r="C390" s="126">
        <v>422</v>
      </c>
    </row>
    <row r="391" spans="1:3" ht="16.5" customHeight="1">
      <c r="A391" s="127">
        <v>2150501</v>
      </c>
      <c r="B391" s="129" t="s">
        <v>250</v>
      </c>
      <c r="C391" s="126">
        <v>121</v>
      </c>
    </row>
    <row r="392" spans="1:3" ht="16.5" customHeight="1">
      <c r="A392" s="127">
        <v>2150502</v>
      </c>
      <c r="B392" s="129" t="s">
        <v>251</v>
      </c>
      <c r="C392" s="126">
        <v>96</v>
      </c>
    </row>
    <row r="393" spans="1:3" ht="16.5" customHeight="1">
      <c r="A393" s="127">
        <v>2150506</v>
      </c>
      <c r="B393" s="129" t="s">
        <v>533</v>
      </c>
      <c r="C393" s="126">
        <v>18</v>
      </c>
    </row>
    <row r="394" spans="1:3" ht="16.5" customHeight="1">
      <c r="A394" s="127">
        <v>2150510</v>
      </c>
      <c r="B394" s="129" t="s">
        <v>534</v>
      </c>
      <c r="C394" s="126">
        <v>15</v>
      </c>
    </row>
    <row r="395" spans="1:3" ht="16.5" customHeight="1">
      <c r="A395" s="127">
        <v>2150513</v>
      </c>
      <c r="B395" s="129" t="s">
        <v>535</v>
      </c>
      <c r="C395" s="126">
        <v>31</v>
      </c>
    </row>
    <row r="396" spans="1:3" ht="16.5" customHeight="1">
      <c r="A396" s="127">
        <v>2150599</v>
      </c>
      <c r="B396" s="129" t="s">
        <v>536</v>
      </c>
      <c r="C396" s="126">
        <v>141</v>
      </c>
    </row>
    <row r="397" spans="1:3" ht="16.5" customHeight="1">
      <c r="A397" s="127">
        <v>21506</v>
      </c>
      <c r="B397" s="128" t="s">
        <v>537</v>
      </c>
      <c r="C397" s="126">
        <v>336</v>
      </c>
    </row>
    <row r="398" spans="1:3" ht="16.5" customHeight="1">
      <c r="A398" s="127">
        <v>2150601</v>
      </c>
      <c r="B398" s="129" t="s">
        <v>250</v>
      </c>
      <c r="C398" s="126">
        <v>100</v>
      </c>
    </row>
    <row r="399" spans="1:3" ht="16.5" customHeight="1">
      <c r="A399" s="127">
        <v>2150602</v>
      </c>
      <c r="B399" s="129" t="s">
        <v>251</v>
      </c>
      <c r="C399" s="126">
        <v>140</v>
      </c>
    </row>
    <row r="400" spans="1:3" ht="16.5" customHeight="1">
      <c r="A400" s="127">
        <v>2150605</v>
      </c>
      <c r="B400" s="129" t="s">
        <v>538</v>
      </c>
      <c r="C400" s="126">
        <v>38</v>
      </c>
    </row>
    <row r="401" spans="1:3" ht="16.5" customHeight="1">
      <c r="A401" s="127">
        <v>2150606</v>
      </c>
      <c r="B401" s="129" t="s">
        <v>539</v>
      </c>
      <c r="C401" s="126">
        <v>7</v>
      </c>
    </row>
    <row r="402" spans="1:3" ht="16.5" customHeight="1">
      <c r="A402" s="127">
        <v>2150699</v>
      </c>
      <c r="B402" s="129" t="s">
        <v>540</v>
      </c>
      <c r="C402" s="126">
        <v>51</v>
      </c>
    </row>
    <row r="403" spans="1:3" ht="16.5" customHeight="1">
      <c r="A403" s="127">
        <v>21508</v>
      </c>
      <c r="B403" s="128" t="s">
        <v>541</v>
      </c>
      <c r="C403" s="126">
        <v>40</v>
      </c>
    </row>
    <row r="404" spans="1:3" ht="16.5" customHeight="1">
      <c r="A404" s="127">
        <v>2150899</v>
      </c>
      <c r="B404" s="129" t="s">
        <v>542</v>
      </c>
      <c r="C404" s="126">
        <v>40</v>
      </c>
    </row>
    <row r="405" spans="1:3" ht="16.5" customHeight="1">
      <c r="A405" s="127">
        <v>21599</v>
      </c>
      <c r="B405" s="128" t="s">
        <v>543</v>
      </c>
      <c r="C405" s="126">
        <v>833</v>
      </c>
    </row>
    <row r="406" spans="1:3" ht="16.5" customHeight="1">
      <c r="A406" s="127">
        <v>2159999</v>
      </c>
      <c r="B406" s="129" t="s">
        <v>544</v>
      </c>
      <c r="C406" s="126">
        <v>833</v>
      </c>
    </row>
    <row r="407" spans="1:3" ht="16.5" customHeight="1">
      <c r="A407" s="127">
        <v>216</v>
      </c>
      <c r="B407" s="128" t="s">
        <v>545</v>
      </c>
      <c r="C407" s="126">
        <v>2292</v>
      </c>
    </row>
    <row r="408" spans="1:3" ht="16.5" customHeight="1">
      <c r="A408" s="127">
        <v>21602</v>
      </c>
      <c r="B408" s="128" t="s">
        <v>546</v>
      </c>
      <c r="C408" s="126">
        <v>680</v>
      </c>
    </row>
    <row r="409" spans="1:3" ht="16.5" customHeight="1">
      <c r="A409" s="127">
        <v>2160201</v>
      </c>
      <c r="B409" s="129" t="s">
        <v>250</v>
      </c>
      <c r="C409" s="126">
        <v>300</v>
      </c>
    </row>
    <row r="410" spans="1:3" ht="16.5" customHeight="1">
      <c r="A410" s="127">
        <v>2160217</v>
      </c>
      <c r="B410" s="129" t="s">
        <v>547</v>
      </c>
      <c r="C410" s="126">
        <v>20</v>
      </c>
    </row>
    <row r="411" spans="1:3" ht="16.5" customHeight="1">
      <c r="A411" s="127">
        <v>2160299</v>
      </c>
      <c r="B411" s="129" t="s">
        <v>548</v>
      </c>
      <c r="C411" s="126">
        <v>360</v>
      </c>
    </row>
    <row r="412" spans="1:3" ht="16.5" customHeight="1">
      <c r="A412" s="127">
        <v>21605</v>
      </c>
      <c r="B412" s="128" t="s">
        <v>549</v>
      </c>
      <c r="C412" s="126">
        <v>1612</v>
      </c>
    </row>
    <row r="413" spans="1:3" ht="16.5" customHeight="1">
      <c r="A413" s="127">
        <v>2160501</v>
      </c>
      <c r="B413" s="129" t="s">
        <v>250</v>
      </c>
      <c r="C413" s="126">
        <v>106</v>
      </c>
    </row>
    <row r="414" spans="1:3" ht="16.5" customHeight="1">
      <c r="A414" s="127">
        <v>2160502</v>
      </c>
      <c r="B414" s="129" t="s">
        <v>251</v>
      </c>
      <c r="C414" s="126">
        <v>46</v>
      </c>
    </row>
    <row r="415" spans="1:3" ht="16.5" customHeight="1">
      <c r="A415" s="127">
        <v>2160504</v>
      </c>
      <c r="B415" s="129" t="s">
        <v>550</v>
      </c>
      <c r="C415" s="126">
        <v>52</v>
      </c>
    </row>
    <row r="416" spans="1:3" ht="16.5" customHeight="1">
      <c r="A416" s="127">
        <v>2160505</v>
      </c>
      <c r="B416" s="129" t="s">
        <v>551</v>
      </c>
      <c r="C416" s="126">
        <v>97</v>
      </c>
    </row>
    <row r="417" spans="1:3" ht="16.5" customHeight="1">
      <c r="A417" s="127">
        <v>2160599</v>
      </c>
      <c r="B417" s="129" t="s">
        <v>552</v>
      </c>
      <c r="C417" s="126">
        <v>402</v>
      </c>
    </row>
    <row r="418" spans="1:3" ht="16.5" customHeight="1">
      <c r="A418" s="127">
        <v>21606</v>
      </c>
      <c r="B418" s="128" t="s">
        <v>553</v>
      </c>
      <c r="C418" s="126">
        <v>97</v>
      </c>
    </row>
    <row r="419" spans="1:3" ht="16.5" customHeight="1">
      <c r="A419" s="127">
        <v>2160699</v>
      </c>
      <c r="B419" s="129" t="s">
        <v>554</v>
      </c>
      <c r="C419" s="126">
        <v>97</v>
      </c>
    </row>
    <row r="420" spans="1:3" ht="16.5" customHeight="1">
      <c r="A420" s="127">
        <v>21699</v>
      </c>
      <c r="B420" s="128" t="s">
        <v>555</v>
      </c>
      <c r="C420" s="126">
        <v>40</v>
      </c>
    </row>
    <row r="421" spans="1:3" ht="16.5" customHeight="1">
      <c r="A421" s="136">
        <v>2169999</v>
      </c>
      <c r="B421" s="137" t="s">
        <v>556</v>
      </c>
      <c r="C421" s="126">
        <v>40</v>
      </c>
    </row>
    <row r="422" spans="1:3" ht="16.5" customHeight="1">
      <c r="A422" s="127">
        <v>217</v>
      </c>
      <c r="B422" s="128" t="s">
        <v>557</v>
      </c>
      <c r="C422" s="126">
        <v>18</v>
      </c>
    </row>
    <row r="423" spans="1:3" ht="16.5" customHeight="1">
      <c r="A423" s="127">
        <v>21701</v>
      </c>
      <c r="B423" s="128" t="s">
        <v>558</v>
      </c>
      <c r="C423" s="126">
        <v>18</v>
      </c>
    </row>
    <row r="424" spans="1:3" ht="16.5" customHeight="1">
      <c r="A424" s="127">
        <v>2170199</v>
      </c>
      <c r="B424" s="129" t="s">
        <v>559</v>
      </c>
      <c r="C424" s="126">
        <v>18</v>
      </c>
    </row>
    <row r="425" spans="1:3" ht="16.5" customHeight="1">
      <c r="A425" s="127">
        <v>220</v>
      </c>
      <c r="B425" s="128" t="s">
        <v>560</v>
      </c>
      <c r="C425" s="126">
        <v>1543</v>
      </c>
    </row>
    <row r="426" spans="1:3" ht="16.5" customHeight="1">
      <c r="A426" s="127">
        <v>22001</v>
      </c>
      <c r="B426" s="128" t="s">
        <v>561</v>
      </c>
      <c r="C426" s="126">
        <f>SUM(C427:C429)</f>
        <v>1543</v>
      </c>
    </row>
    <row r="427" spans="1:3" ht="16.5" customHeight="1">
      <c r="A427" s="127">
        <v>2200101</v>
      </c>
      <c r="B427" s="129" t="s">
        <v>250</v>
      </c>
      <c r="C427" s="126">
        <v>768</v>
      </c>
    </row>
    <row r="428" spans="1:3" ht="16.5" customHeight="1">
      <c r="A428" s="127">
        <v>2200102</v>
      </c>
      <c r="B428" s="129" t="s">
        <v>251</v>
      </c>
      <c r="C428" s="126">
        <v>769</v>
      </c>
    </row>
    <row r="429" spans="1:3" ht="16.5" customHeight="1">
      <c r="A429" s="127">
        <v>2200199</v>
      </c>
      <c r="B429" s="129" t="s">
        <v>562</v>
      </c>
      <c r="C429" s="126">
        <v>6</v>
      </c>
    </row>
    <row r="430" spans="1:3" ht="16.5" customHeight="1">
      <c r="A430" s="127">
        <v>221</v>
      </c>
      <c r="B430" s="128" t="s">
        <v>23</v>
      </c>
      <c r="C430" s="126">
        <v>546</v>
      </c>
    </row>
    <row r="431" spans="1:3" ht="16.5" customHeight="1">
      <c r="A431" s="127">
        <v>22103</v>
      </c>
      <c r="B431" s="128" t="s">
        <v>563</v>
      </c>
      <c r="C431" s="126">
        <v>546</v>
      </c>
    </row>
    <row r="432" spans="1:3" ht="16.5" customHeight="1">
      <c r="A432" s="127">
        <v>22103</v>
      </c>
      <c r="B432" s="129" t="s">
        <v>575</v>
      </c>
      <c r="C432" s="126">
        <v>546</v>
      </c>
    </row>
    <row r="433" spans="1:3" ht="16.5" customHeight="1">
      <c r="A433" s="127">
        <v>222</v>
      </c>
      <c r="B433" s="128" t="s">
        <v>564</v>
      </c>
      <c r="C433" s="126">
        <v>560</v>
      </c>
    </row>
    <row r="434" spans="1:3" ht="16.5" customHeight="1">
      <c r="A434" s="127">
        <v>22201</v>
      </c>
      <c r="B434" s="128" t="s">
        <v>565</v>
      </c>
      <c r="C434" s="126">
        <v>500</v>
      </c>
    </row>
    <row r="435" spans="1:3" ht="16.5" customHeight="1">
      <c r="A435" s="127">
        <v>2220101</v>
      </c>
      <c r="B435" s="129" t="s">
        <v>250</v>
      </c>
      <c r="C435" s="126">
        <v>250</v>
      </c>
    </row>
    <row r="436" spans="1:3" ht="16.5" customHeight="1">
      <c r="A436" s="127">
        <v>2220102</v>
      </c>
      <c r="B436" s="129" t="s">
        <v>251</v>
      </c>
      <c r="C436" s="126">
        <v>250</v>
      </c>
    </row>
    <row r="437" spans="1:3" ht="16.5" customHeight="1">
      <c r="A437" s="127">
        <v>22204</v>
      </c>
      <c r="B437" s="128" t="s">
        <v>566</v>
      </c>
      <c r="C437" s="126">
        <v>60</v>
      </c>
    </row>
    <row r="438" spans="1:3" ht="16.5" customHeight="1">
      <c r="A438" s="127">
        <v>2220499</v>
      </c>
      <c r="B438" s="129" t="s">
        <v>567</v>
      </c>
      <c r="C438" s="126">
        <v>60</v>
      </c>
    </row>
    <row r="439" spans="1:3" ht="16.5" customHeight="1">
      <c r="A439" s="127">
        <v>227</v>
      </c>
      <c r="B439" s="128" t="s">
        <v>574</v>
      </c>
      <c r="C439" s="126">
        <v>286</v>
      </c>
    </row>
    <row r="440" spans="1:3" ht="16.5" customHeight="1">
      <c r="A440" s="127">
        <v>229</v>
      </c>
      <c r="B440" s="128" t="s">
        <v>568</v>
      </c>
      <c r="C440" s="126">
        <v>1116</v>
      </c>
    </row>
    <row r="441" spans="1:3" ht="16.5" customHeight="1">
      <c r="A441" s="127">
        <v>22999</v>
      </c>
      <c r="B441" s="139" t="s">
        <v>569</v>
      </c>
      <c r="C441" s="126">
        <v>1116</v>
      </c>
    </row>
    <row r="442" spans="1:3" ht="16.5" customHeight="1">
      <c r="A442" s="127">
        <v>2299901</v>
      </c>
      <c r="B442" s="140" t="s">
        <v>570</v>
      </c>
      <c r="C442" s="126">
        <v>1116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0">
      <selection activeCell="G31" sqref="G31"/>
    </sheetView>
  </sheetViews>
  <sheetFormatPr defaultColWidth="9.00390625" defaultRowHeight="18" customHeight="1"/>
  <cols>
    <col min="1" max="1" width="40.125" style="56" customWidth="1"/>
    <col min="2" max="2" width="29.00390625" style="89" customWidth="1"/>
    <col min="3" max="3" width="11.25390625" style="56" bestFit="1" customWidth="1"/>
    <col min="4" max="16384" width="9.00390625" style="56" customWidth="1"/>
  </cols>
  <sheetData>
    <row r="1" spans="1:2" ht="34.5" customHeight="1">
      <c r="A1" s="148" t="s">
        <v>181</v>
      </c>
      <c r="B1" s="148"/>
    </row>
    <row r="2" spans="1:2" ht="18" customHeight="1">
      <c r="A2" s="77"/>
      <c r="B2" s="90" t="s">
        <v>24</v>
      </c>
    </row>
    <row r="3" spans="1:2" s="53" customFormat="1" ht="18" customHeight="1">
      <c r="A3" s="22" t="s">
        <v>152</v>
      </c>
      <c r="B3" s="22" t="s">
        <v>153</v>
      </c>
    </row>
    <row r="4" spans="1:2" s="1" customFormat="1" ht="18" customHeight="1">
      <c r="A4" s="22" t="s">
        <v>22</v>
      </c>
      <c r="B4" s="22">
        <f>B5+B13+B29</f>
        <v>107144</v>
      </c>
    </row>
    <row r="5" spans="1:2" s="1" customFormat="1" ht="18" customHeight="1">
      <c r="A5" s="75" t="s">
        <v>150</v>
      </c>
      <c r="B5" s="22">
        <f>SUM(B6:B12)</f>
        <v>81421</v>
      </c>
    </row>
    <row r="6" spans="1:2" s="1" customFormat="1" ht="18" customHeight="1">
      <c r="A6" s="16" t="s">
        <v>121</v>
      </c>
      <c r="B6" s="88">
        <v>17686</v>
      </c>
    </row>
    <row r="7" spans="1:2" s="1" customFormat="1" ht="18" customHeight="1">
      <c r="A7" s="76" t="s">
        <v>122</v>
      </c>
      <c r="B7" s="88">
        <v>26302</v>
      </c>
    </row>
    <row r="8" spans="1:2" s="1" customFormat="1" ht="18" customHeight="1">
      <c r="A8" s="76" t="s">
        <v>123</v>
      </c>
      <c r="B8" s="88">
        <v>14231</v>
      </c>
    </row>
    <row r="9" spans="1:2" s="1" customFormat="1" ht="18" customHeight="1">
      <c r="A9" s="76" t="s">
        <v>124</v>
      </c>
      <c r="B9" s="88">
        <v>10254</v>
      </c>
    </row>
    <row r="10" spans="1:2" s="1" customFormat="1" ht="18" customHeight="1">
      <c r="A10" s="76" t="s">
        <v>125</v>
      </c>
      <c r="B10" s="88">
        <v>4101</v>
      </c>
    </row>
    <row r="11" spans="1:2" s="1" customFormat="1" ht="18" customHeight="1">
      <c r="A11" s="76" t="s">
        <v>126</v>
      </c>
      <c r="B11" s="88">
        <v>4024</v>
      </c>
    </row>
    <row r="12" spans="1:2" s="1" customFormat="1" ht="18" customHeight="1">
      <c r="A12" s="16" t="s">
        <v>127</v>
      </c>
      <c r="B12" s="88">
        <v>4823</v>
      </c>
    </row>
    <row r="13" spans="1:2" s="1" customFormat="1" ht="18" customHeight="1">
      <c r="A13" s="75" t="s">
        <v>151</v>
      </c>
      <c r="B13" s="22">
        <f>SUM(B14:B28)</f>
        <v>9025</v>
      </c>
    </row>
    <row r="14" spans="1:2" s="1" customFormat="1" ht="18" customHeight="1">
      <c r="A14" s="16" t="s">
        <v>128</v>
      </c>
      <c r="B14" s="88">
        <v>950</v>
      </c>
    </row>
    <row r="15" spans="1:2" s="1" customFormat="1" ht="18" customHeight="1">
      <c r="A15" s="16" t="s">
        <v>129</v>
      </c>
      <c r="B15" s="88">
        <v>253</v>
      </c>
    </row>
    <row r="16" spans="1:2" s="1" customFormat="1" ht="18" customHeight="1">
      <c r="A16" s="16" t="s">
        <v>130</v>
      </c>
      <c r="B16" s="88">
        <v>95</v>
      </c>
    </row>
    <row r="17" spans="1:2" s="1" customFormat="1" ht="18" customHeight="1">
      <c r="A17" s="16" t="s">
        <v>131</v>
      </c>
      <c r="B17" s="88">
        <v>633</v>
      </c>
    </row>
    <row r="18" spans="1:2" s="1" customFormat="1" ht="18" customHeight="1">
      <c r="A18" s="16" t="s">
        <v>132</v>
      </c>
      <c r="B18" s="88">
        <f>1536-82</f>
        <v>1454</v>
      </c>
    </row>
    <row r="19" spans="1:2" s="1" customFormat="1" ht="18" customHeight="1">
      <c r="A19" s="16" t="s">
        <v>133</v>
      </c>
      <c r="B19" s="88">
        <v>696</v>
      </c>
    </row>
    <row r="20" spans="1:2" s="1" customFormat="1" ht="18" customHeight="1">
      <c r="A20" s="16" t="s">
        <v>134</v>
      </c>
      <c r="B20" s="88">
        <v>950</v>
      </c>
    </row>
    <row r="21" spans="1:2" s="1" customFormat="1" ht="18" customHeight="1">
      <c r="A21" s="16" t="s">
        <v>135</v>
      </c>
      <c r="B21" s="88">
        <v>250</v>
      </c>
    </row>
    <row r="22" spans="1:2" s="1" customFormat="1" ht="18" customHeight="1">
      <c r="A22" s="16" t="s">
        <v>136</v>
      </c>
      <c r="B22" s="88">
        <v>1020</v>
      </c>
    </row>
    <row r="23" spans="1:2" s="1" customFormat="1" ht="18" customHeight="1">
      <c r="A23" s="16" t="s">
        <v>137</v>
      </c>
      <c r="B23" s="88">
        <v>190</v>
      </c>
    </row>
    <row r="24" spans="1:2" s="1" customFormat="1" ht="18" customHeight="1">
      <c r="A24" s="16" t="s">
        <v>138</v>
      </c>
      <c r="B24" s="88">
        <v>251</v>
      </c>
    </row>
    <row r="25" spans="1:2" s="1" customFormat="1" ht="18" customHeight="1">
      <c r="A25" s="16" t="s">
        <v>139</v>
      </c>
      <c r="B25" s="88">
        <v>760</v>
      </c>
    </row>
    <row r="26" spans="1:2" s="1" customFormat="1" ht="18" customHeight="1">
      <c r="A26" s="16" t="s">
        <v>140</v>
      </c>
      <c r="B26" s="88">
        <v>1050</v>
      </c>
    </row>
    <row r="27" spans="1:2" s="1" customFormat="1" ht="18" customHeight="1">
      <c r="A27" s="16" t="s">
        <v>141</v>
      </c>
      <c r="B27" s="88">
        <v>158</v>
      </c>
    </row>
    <row r="28" spans="1:2" s="1" customFormat="1" ht="18" customHeight="1">
      <c r="A28" s="16" t="s">
        <v>142</v>
      </c>
      <c r="B28" s="88">
        <v>315</v>
      </c>
    </row>
    <row r="29" spans="1:2" s="1" customFormat="1" ht="18" customHeight="1">
      <c r="A29" s="75" t="s">
        <v>154</v>
      </c>
      <c r="B29" s="22">
        <v>16698</v>
      </c>
    </row>
    <row r="30" spans="1:2" s="1" customFormat="1" ht="18" customHeight="1">
      <c r="A30" s="16" t="s">
        <v>143</v>
      </c>
      <c r="B30" s="88">
        <v>8192</v>
      </c>
    </row>
    <row r="31" spans="1:2" s="1" customFormat="1" ht="18" customHeight="1">
      <c r="A31" s="16" t="s">
        <v>144</v>
      </c>
      <c r="B31" s="88">
        <v>743</v>
      </c>
    </row>
    <row r="32" spans="1:2" s="1" customFormat="1" ht="18" customHeight="1">
      <c r="A32" s="16" t="s">
        <v>145</v>
      </c>
      <c r="B32" s="88"/>
    </row>
    <row r="33" spans="1:2" s="1" customFormat="1" ht="18" customHeight="1">
      <c r="A33" s="16" t="s">
        <v>146</v>
      </c>
      <c r="B33" s="88">
        <v>5986</v>
      </c>
    </row>
    <row r="34" spans="1:2" s="1" customFormat="1" ht="18" customHeight="1">
      <c r="A34" s="16" t="s">
        <v>147</v>
      </c>
      <c r="B34" s="88">
        <v>308</v>
      </c>
    </row>
    <row r="35" spans="1:2" s="1" customFormat="1" ht="18" customHeight="1">
      <c r="A35" s="16" t="s">
        <v>148</v>
      </c>
      <c r="B35" s="88"/>
    </row>
    <row r="36" spans="1:2" s="1" customFormat="1" ht="18" customHeight="1">
      <c r="A36" s="16" t="s">
        <v>149</v>
      </c>
      <c r="B36" s="88">
        <v>1469</v>
      </c>
    </row>
    <row r="37" spans="1:2" s="1" customFormat="1" ht="18" customHeight="1">
      <c r="A37" s="74"/>
      <c r="B37" s="2"/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7" sqref="I7"/>
    </sheetView>
  </sheetViews>
  <sheetFormatPr defaultColWidth="9.00390625" defaultRowHeight="24.75" customHeight="1"/>
  <cols>
    <col min="1" max="1" width="32.875" style="4" customWidth="1"/>
    <col min="2" max="2" width="12.50390625" style="7" customWidth="1"/>
    <col min="3" max="3" width="33.875" style="7" customWidth="1"/>
    <col min="4" max="4" width="12.125" style="4" customWidth="1"/>
    <col min="5" max="5" width="10.25390625" style="4" customWidth="1"/>
    <col min="6" max="16384" width="9.00390625" style="4" customWidth="1"/>
  </cols>
  <sheetData>
    <row r="1" spans="1:5" ht="33.75" customHeight="1">
      <c r="A1" s="153" t="s">
        <v>9</v>
      </c>
      <c r="B1" s="153"/>
      <c r="C1" s="153"/>
      <c r="D1" s="153"/>
      <c r="E1" s="153"/>
    </row>
    <row r="2" spans="4:5" ht="24.75" customHeight="1">
      <c r="D2" s="11"/>
      <c r="E2" s="11" t="s">
        <v>11</v>
      </c>
    </row>
    <row r="3" spans="1:5" s="5" customFormat="1" ht="34.5" customHeight="1">
      <c r="A3" s="149" t="s">
        <v>18</v>
      </c>
      <c r="B3" s="150"/>
      <c r="C3" s="149" t="s">
        <v>40</v>
      </c>
      <c r="D3" s="150"/>
      <c r="E3" s="151" t="s">
        <v>17</v>
      </c>
    </row>
    <row r="4" spans="1:5" s="5" customFormat="1" ht="34.5" customHeight="1">
      <c r="A4" s="10" t="s">
        <v>10</v>
      </c>
      <c r="B4" s="12" t="s">
        <v>12</v>
      </c>
      <c r="C4" s="10" t="s">
        <v>10</v>
      </c>
      <c r="D4" s="10" t="s">
        <v>12</v>
      </c>
      <c r="E4" s="152"/>
    </row>
    <row r="5" spans="1:5" ht="34.5" customHeight="1">
      <c r="A5" s="13" t="s">
        <v>20</v>
      </c>
      <c r="B5" s="6"/>
      <c r="C5" s="23" t="s">
        <v>108</v>
      </c>
      <c r="D5" s="3">
        <f>SUM(D6:D7)</f>
        <v>35300</v>
      </c>
      <c r="E5" s="3"/>
    </row>
    <row r="6" spans="1:5" ht="34.5" customHeight="1">
      <c r="A6" s="13" t="s">
        <v>21</v>
      </c>
      <c r="B6" s="6">
        <v>55</v>
      </c>
      <c r="C6" s="23" t="s">
        <v>13</v>
      </c>
      <c r="D6" s="3">
        <v>34900</v>
      </c>
      <c r="E6" s="3"/>
    </row>
    <row r="7" spans="1:5" ht="34.5" customHeight="1">
      <c r="A7" s="13" t="s">
        <v>103</v>
      </c>
      <c r="B7" s="14"/>
      <c r="C7" s="23" t="s">
        <v>14</v>
      </c>
      <c r="D7" s="3">
        <v>400</v>
      </c>
      <c r="E7" s="3"/>
    </row>
    <row r="8" spans="1:5" ht="34.5" customHeight="1">
      <c r="A8" s="13" t="s">
        <v>104</v>
      </c>
      <c r="B8" s="3">
        <v>400</v>
      </c>
      <c r="C8" s="23" t="s">
        <v>109</v>
      </c>
      <c r="D8" s="3">
        <f>SUM(D9:D10)</f>
        <v>55</v>
      </c>
      <c r="E8" s="3"/>
    </row>
    <row r="9" spans="1:5" ht="34.5" customHeight="1">
      <c r="A9" s="13" t="s">
        <v>105</v>
      </c>
      <c r="B9" s="3">
        <v>34900</v>
      </c>
      <c r="C9" s="23" t="s">
        <v>15</v>
      </c>
      <c r="D9" s="3"/>
      <c r="E9" s="3"/>
    </row>
    <row r="10" spans="1:5" ht="34.5" customHeight="1">
      <c r="A10" s="13" t="s">
        <v>106</v>
      </c>
      <c r="B10" s="3"/>
      <c r="C10" s="23" t="s">
        <v>16</v>
      </c>
      <c r="D10" s="3">
        <v>55</v>
      </c>
      <c r="E10" s="3"/>
    </row>
    <row r="11" spans="1:5" ht="34.5" customHeight="1">
      <c r="A11" s="13" t="s">
        <v>107</v>
      </c>
      <c r="B11" s="3"/>
      <c r="C11" s="23" t="s">
        <v>110</v>
      </c>
      <c r="D11" s="3"/>
      <c r="E11" s="3"/>
    </row>
    <row r="12" spans="1:5" ht="34.5" customHeight="1">
      <c r="A12" s="10" t="s">
        <v>22</v>
      </c>
      <c r="B12" s="15">
        <f>SUM(B5:B11)</f>
        <v>35355</v>
      </c>
      <c r="C12" s="10" t="s">
        <v>22</v>
      </c>
      <c r="D12" s="10">
        <f>SUM(D5,D8)</f>
        <v>35355</v>
      </c>
      <c r="E12" s="10"/>
    </row>
    <row r="17" spans="1:5" s="5" customFormat="1" ht="24.75" customHeight="1">
      <c r="A17" s="4"/>
      <c r="B17" s="7"/>
      <c r="C17" s="7"/>
      <c r="D17" s="4"/>
      <c r="E17" s="4"/>
    </row>
  </sheetData>
  <mergeCells count="4">
    <mergeCell ref="A3:B3"/>
    <mergeCell ref="E3:E4"/>
    <mergeCell ref="C3:D3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E25" sqref="E25"/>
    </sheetView>
  </sheetViews>
  <sheetFormatPr defaultColWidth="9.00390625" defaultRowHeight="19.5" customHeight="1"/>
  <cols>
    <col min="1" max="1" width="36.375" style="0" customWidth="1"/>
    <col min="2" max="2" width="10.50390625" style="0" customWidth="1"/>
    <col min="3" max="3" width="27.375" style="0" customWidth="1"/>
    <col min="4" max="4" width="10.375" style="0" customWidth="1"/>
  </cols>
  <sheetData>
    <row r="1" spans="1:4" ht="31.5" customHeight="1">
      <c r="A1" s="154" t="s">
        <v>7</v>
      </c>
      <c r="B1" s="154"/>
      <c r="C1" s="154"/>
      <c r="D1" s="154"/>
    </row>
    <row r="2" spans="1:4" ht="19.5" customHeight="1">
      <c r="A2" s="155"/>
      <c r="B2" s="156"/>
      <c r="D2" s="85" t="s">
        <v>78</v>
      </c>
    </row>
    <row r="3" spans="1:4" s="84" customFormat="1" ht="32.25" customHeight="1">
      <c r="A3" s="82" t="s">
        <v>155</v>
      </c>
      <c r="B3" s="83" t="s">
        <v>153</v>
      </c>
      <c r="C3" s="82" t="s">
        <v>155</v>
      </c>
      <c r="D3" s="83" t="s">
        <v>153</v>
      </c>
    </row>
    <row r="4" spans="1:4" ht="19.5" customHeight="1">
      <c r="A4" s="78" t="s">
        <v>156</v>
      </c>
      <c r="B4" s="79"/>
      <c r="C4" s="23" t="s">
        <v>161</v>
      </c>
      <c r="D4" s="81"/>
    </row>
    <row r="5" spans="1:4" ht="19.5" customHeight="1">
      <c r="A5" s="78" t="s">
        <v>3</v>
      </c>
      <c r="B5" s="79"/>
      <c r="C5" s="23" t="s">
        <v>162</v>
      </c>
      <c r="D5" s="81"/>
    </row>
    <row r="6" spans="1:4" ht="19.5" customHeight="1">
      <c r="A6" s="78" t="s">
        <v>4</v>
      </c>
      <c r="B6" s="79"/>
      <c r="C6" s="23" t="s">
        <v>163</v>
      </c>
      <c r="D6" s="81"/>
    </row>
    <row r="7" spans="1:4" ht="19.5" customHeight="1">
      <c r="A7" s="78" t="s">
        <v>5</v>
      </c>
      <c r="B7" s="79"/>
      <c r="C7" s="23" t="s">
        <v>164</v>
      </c>
      <c r="D7" s="81"/>
    </row>
    <row r="8" spans="1:4" ht="19.5" customHeight="1">
      <c r="A8" s="78" t="s">
        <v>157</v>
      </c>
      <c r="B8" s="79"/>
      <c r="C8" s="23" t="s">
        <v>165</v>
      </c>
      <c r="D8" s="81"/>
    </row>
    <row r="9" spans="1:4" ht="19.5" customHeight="1">
      <c r="A9" s="78" t="s">
        <v>158</v>
      </c>
      <c r="B9" s="79"/>
      <c r="C9" s="23" t="s">
        <v>166</v>
      </c>
      <c r="D9" s="81"/>
    </row>
    <row r="10" spans="1:4" ht="19.5" customHeight="1">
      <c r="A10" s="78" t="s">
        <v>0</v>
      </c>
      <c r="B10" s="79"/>
      <c r="C10" s="23" t="s">
        <v>167</v>
      </c>
      <c r="D10" s="81"/>
    </row>
    <row r="11" spans="1:4" ht="19.5" customHeight="1">
      <c r="A11" s="78" t="s">
        <v>6</v>
      </c>
      <c r="B11" s="79"/>
      <c r="C11" s="23" t="s">
        <v>168</v>
      </c>
      <c r="D11" s="81"/>
    </row>
    <row r="12" spans="1:4" ht="19.5" customHeight="1">
      <c r="A12" s="78" t="s">
        <v>159</v>
      </c>
      <c r="B12" s="79"/>
      <c r="C12" s="23" t="s">
        <v>169</v>
      </c>
      <c r="D12" s="81"/>
    </row>
    <row r="13" spans="1:4" ht="19.5" customHeight="1">
      <c r="A13" s="78" t="s">
        <v>160</v>
      </c>
      <c r="B13" s="79"/>
      <c r="C13" s="23" t="s">
        <v>170</v>
      </c>
      <c r="D13" s="81"/>
    </row>
    <row r="14" spans="1:4" ht="19.5" customHeight="1">
      <c r="A14" s="78" t="s">
        <v>1</v>
      </c>
      <c r="B14" s="79"/>
      <c r="C14" s="23" t="s">
        <v>171</v>
      </c>
      <c r="D14" s="81"/>
    </row>
    <row r="15" spans="1:4" ht="19.5" customHeight="1">
      <c r="A15" s="78" t="s">
        <v>2</v>
      </c>
      <c r="B15" s="79"/>
      <c r="C15" s="23" t="s">
        <v>172</v>
      </c>
      <c r="D15" s="81"/>
    </row>
    <row r="16" spans="1:4" ht="19.5" customHeight="1">
      <c r="A16" s="80"/>
      <c r="B16" s="79"/>
      <c r="C16" s="23" t="s">
        <v>173</v>
      </c>
      <c r="D16" s="81"/>
    </row>
    <row r="17" spans="1:4" ht="19.5" customHeight="1">
      <c r="A17" s="81"/>
      <c r="B17" s="79"/>
      <c r="C17" s="23" t="s">
        <v>174</v>
      </c>
      <c r="D17" s="81"/>
    </row>
    <row r="18" spans="1:4" ht="19.5" customHeight="1">
      <c r="A18" s="81"/>
      <c r="B18" s="79"/>
      <c r="C18" s="23" t="s">
        <v>175</v>
      </c>
      <c r="D18" s="81"/>
    </row>
    <row r="19" spans="1:4" ht="19.5" customHeight="1">
      <c r="A19" s="81"/>
      <c r="B19" s="79"/>
      <c r="C19" s="23" t="s">
        <v>176</v>
      </c>
      <c r="D19" s="81"/>
    </row>
    <row r="20" spans="1:4" ht="19.5" customHeight="1">
      <c r="A20" s="81"/>
      <c r="B20" s="79"/>
      <c r="C20" s="23" t="s">
        <v>177</v>
      </c>
      <c r="D20" s="81"/>
    </row>
    <row r="21" spans="1:4" ht="19.5" customHeight="1">
      <c r="A21" s="81"/>
      <c r="B21" s="79"/>
      <c r="C21" s="23" t="s">
        <v>178</v>
      </c>
      <c r="D21" s="81"/>
    </row>
    <row r="22" spans="1:4" ht="19.5" customHeight="1">
      <c r="A22" s="81"/>
      <c r="B22" s="79"/>
      <c r="C22" s="23" t="s">
        <v>179</v>
      </c>
      <c r="D22" s="81"/>
    </row>
    <row r="23" spans="1:4" ht="19.5" customHeight="1">
      <c r="A23" s="81"/>
      <c r="B23" s="79"/>
      <c r="C23" s="55" t="s">
        <v>180</v>
      </c>
      <c r="D23" s="81"/>
    </row>
    <row r="24" spans="1:4" s="54" customFormat="1" ht="19.5" customHeight="1">
      <c r="A24" s="86" t="s">
        <v>8</v>
      </c>
      <c r="B24" s="82"/>
      <c r="C24" s="87" t="s">
        <v>22</v>
      </c>
      <c r="D24" s="87"/>
    </row>
    <row r="25" spans="1:4" ht="19.5" customHeight="1">
      <c r="A25" s="157" t="s">
        <v>182</v>
      </c>
      <c r="B25" s="157"/>
      <c r="C25" s="157"/>
      <c r="D25" s="157"/>
    </row>
  </sheetData>
  <mergeCells count="3">
    <mergeCell ref="A1:D1"/>
    <mergeCell ref="A2:B2"/>
    <mergeCell ref="A25:D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0">
      <selection activeCell="C35" sqref="C35"/>
    </sheetView>
  </sheetViews>
  <sheetFormatPr defaultColWidth="8.00390625" defaultRowHeight="14.25" customHeight="1"/>
  <cols>
    <col min="1" max="1" width="25.75390625" style="57" customWidth="1"/>
    <col min="2" max="4" width="10.625" style="60" customWidth="1"/>
    <col min="5" max="5" width="11.375" style="60" customWidth="1"/>
    <col min="6" max="10" width="10.625" style="60" customWidth="1"/>
    <col min="11" max="16384" width="8.00390625" style="57" customWidth="1"/>
  </cols>
  <sheetData>
    <row r="1" spans="1:10" ht="39.75" customHeight="1">
      <c r="A1" s="159" t="s">
        <v>111</v>
      </c>
      <c r="B1" s="159"/>
      <c r="C1" s="159"/>
      <c r="D1" s="160"/>
      <c r="E1" s="159"/>
      <c r="F1" s="159"/>
      <c r="G1" s="159"/>
      <c r="H1" s="159"/>
      <c r="I1" s="159"/>
      <c r="J1" s="159"/>
    </row>
    <row r="2" spans="1:10" ht="22.5" customHeight="1">
      <c r="A2" s="61"/>
      <c r="B2" s="62"/>
      <c r="C2" s="62"/>
      <c r="D2" s="63"/>
      <c r="E2" s="62"/>
      <c r="F2" s="62"/>
      <c r="G2" s="62"/>
      <c r="H2" s="62"/>
      <c r="I2" s="64"/>
      <c r="J2" s="65" t="s">
        <v>112</v>
      </c>
    </row>
    <row r="3" spans="1:10" s="68" customFormat="1" ht="47.25" customHeight="1">
      <c r="A3" s="66" t="s">
        <v>72</v>
      </c>
      <c r="B3" s="67" t="s">
        <v>33</v>
      </c>
      <c r="C3" s="67" t="s">
        <v>113</v>
      </c>
      <c r="D3" s="67" t="s">
        <v>73</v>
      </c>
      <c r="E3" s="67" t="s">
        <v>74</v>
      </c>
      <c r="F3" s="67" t="s">
        <v>75</v>
      </c>
      <c r="G3" s="67" t="s">
        <v>88</v>
      </c>
      <c r="H3" s="67" t="s">
        <v>76</v>
      </c>
      <c r="I3" s="67" t="s">
        <v>89</v>
      </c>
      <c r="J3" s="67" t="s">
        <v>77</v>
      </c>
    </row>
    <row r="4" spans="1:10" s="68" customFormat="1" ht="30" customHeight="1">
      <c r="A4" s="66" t="s">
        <v>90</v>
      </c>
      <c r="B4" s="69">
        <f aca="true" t="shared" si="0" ref="B4:B15">SUM(C4:J4)</f>
        <v>59343.77056099998</v>
      </c>
      <c r="C4" s="9">
        <v>139.638354</v>
      </c>
      <c r="D4" s="9">
        <v>29559.792627999996</v>
      </c>
      <c r="E4" s="9">
        <v>707.626124</v>
      </c>
      <c r="F4" s="9">
        <v>7575.478778</v>
      </c>
      <c r="G4" s="9">
        <v>18655.917547999998</v>
      </c>
      <c r="H4" s="9">
        <v>-107</v>
      </c>
      <c r="I4" s="9">
        <v>1776.7637690000001</v>
      </c>
      <c r="J4" s="9">
        <v>1035.5533599999999</v>
      </c>
    </row>
    <row r="5" spans="1:10" s="68" customFormat="1" ht="30" customHeight="1">
      <c r="A5" s="66" t="s">
        <v>91</v>
      </c>
      <c r="B5" s="69">
        <f t="shared" si="0"/>
        <v>123717.403856</v>
      </c>
      <c r="C5" s="69">
        <f aca="true" t="shared" si="1" ref="C5:J5">SUM(C6:C9)</f>
        <v>31252</v>
      </c>
      <c r="D5" s="69">
        <f t="shared" si="1"/>
        <v>14836</v>
      </c>
      <c r="E5" s="69">
        <f t="shared" si="1"/>
        <v>28492</v>
      </c>
      <c r="F5" s="69">
        <f t="shared" si="1"/>
        <v>7051.325421</v>
      </c>
      <c r="G5" s="69">
        <f t="shared" si="1"/>
        <v>38699</v>
      </c>
      <c r="H5" s="69">
        <f t="shared" si="1"/>
        <v>2656</v>
      </c>
      <c r="I5" s="69">
        <f t="shared" si="1"/>
        <v>365.904443</v>
      </c>
      <c r="J5" s="69">
        <f t="shared" si="1"/>
        <v>365.173992</v>
      </c>
    </row>
    <row r="6" spans="1:10" s="72" customFormat="1" ht="30" customHeight="1">
      <c r="A6" s="70" t="s">
        <v>114</v>
      </c>
      <c r="B6" s="71">
        <f t="shared" si="0"/>
        <v>40729.452485999995</v>
      </c>
      <c r="C6" s="8">
        <v>9500</v>
      </c>
      <c r="D6" s="8">
        <v>2996</v>
      </c>
      <c r="E6" s="8">
        <v>13487</v>
      </c>
      <c r="F6" s="8">
        <v>3101.325421</v>
      </c>
      <c r="G6" s="8">
        <v>9420</v>
      </c>
      <c r="H6" s="8">
        <v>1700</v>
      </c>
      <c r="I6" s="8">
        <v>332.953073</v>
      </c>
      <c r="J6" s="8">
        <v>192.173992</v>
      </c>
    </row>
    <row r="7" spans="1:10" s="72" customFormat="1" ht="30" customHeight="1">
      <c r="A7" s="70" t="s">
        <v>115</v>
      </c>
      <c r="B7" s="71">
        <f t="shared" si="0"/>
        <v>764.95137</v>
      </c>
      <c r="C7" s="8">
        <v>100</v>
      </c>
      <c r="D7" s="8">
        <v>82</v>
      </c>
      <c r="E7" s="8">
        <v>30</v>
      </c>
      <c r="F7" s="8">
        <v>100</v>
      </c>
      <c r="G7" s="8">
        <v>391</v>
      </c>
      <c r="H7" s="8">
        <v>6</v>
      </c>
      <c r="I7" s="8">
        <v>32.951370000000004</v>
      </c>
      <c r="J7" s="8">
        <v>23</v>
      </c>
    </row>
    <row r="8" spans="1:10" s="72" customFormat="1" ht="30" customHeight="1">
      <c r="A8" s="70" t="s">
        <v>116</v>
      </c>
      <c r="B8" s="71">
        <f t="shared" si="0"/>
        <v>58519</v>
      </c>
      <c r="C8" s="8">
        <f>(212320000+820000)/10000</f>
        <v>21314</v>
      </c>
      <c r="D8" s="8">
        <v>10937</v>
      </c>
      <c r="E8" s="8">
        <v>0</v>
      </c>
      <c r="F8" s="8">
        <v>0</v>
      </c>
      <c r="G8" s="8">
        <v>25618</v>
      </c>
      <c r="H8" s="8">
        <v>650</v>
      </c>
      <c r="I8" s="8">
        <v>0</v>
      </c>
      <c r="J8" s="8">
        <v>0</v>
      </c>
    </row>
    <row r="9" spans="1:10" s="72" customFormat="1" ht="30" customHeight="1">
      <c r="A9" s="70" t="s">
        <v>117</v>
      </c>
      <c r="B9" s="71">
        <f t="shared" si="0"/>
        <v>23704</v>
      </c>
      <c r="C9" s="8">
        <v>338</v>
      </c>
      <c r="D9" s="8">
        <v>821</v>
      </c>
      <c r="E9" s="8">
        <v>14975</v>
      </c>
      <c r="F9" s="8">
        <v>3850</v>
      </c>
      <c r="G9" s="8">
        <v>3270</v>
      </c>
      <c r="H9" s="8">
        <v>300</v>
      </c>
      <c r="I9" s="8" t="s">
        <v>92</v>
      </c>
      <c r="J9" s="8">
        <v>150</v>
      </c>
    </row>
    <row r="10" spans="1:10" s="68" customFormat="1" ht="30" customHeight="1">
      <c r="A10" s="66" t="s">
        <v>93</v>
      </c>
      <c r="B10" s="69">
        <f t="shared" si="0"/>
        <v>123456.006951</v>
      </c>
      <c r="C10" s="69">
        <f aca="true" t="shared" si="2" ref="C10:J10">SUM(C11:C13)</f>
        <v>31252</v>
      </c>
      <c r="D10" s="69">
        <f t="shared" si="2"/>
        <v>14822</v>
      </c>
      <c r="E10" s="69">
        <f t="shared" si="2"/>
        <v>28492</v>
      </c>
      <c r="F10" s="69">
        <f t="shared" si="2"/>
        <v>7190.871655</v>
      </c>
      <c r="G10" s="69">
        <f t="shared" si="2"/>
        <v>38423.443359</v>
      </c>
      <c r="H10" s="69">
        <f t="shared" si="2"/>
        <v>2522</v>
      </c>
      <c r="I10" s="69">
        <f t="shared" si="2"/>
        <v>277.971816</v>
      </c>
      <c r="J10" s="69">
        <f t="shared" si="2"/>
        <v>475.720121</v>
      </c>
    </row>
    <row r="11" spans="1:10" s="72" customFormat="1" ht="30" customHeight="1">
      <c r="A11" s="70" t="s">
        <v>118</v>
      </c>
      <c r="B11" s="71">
        <f t="shared" si="0"/>
        <v>114652.13529600001</v>
      </c>
      <c r="C11" s="8">
        <v>31200</v>
      </c>
      <c r="D11" s="8">
        <v>11071</v>
      </c>
      <c r="E11" s="8">
        <v>25942</v>
      </c>
      <c r="F11" s="8">
        <v>4772</v>
      </c>
      <c r="G11" s="8">
        <v>38423.443359</v>
      </c>
      <c r="H11" s="8">
        <v>2490</v>
      </c>
      <c r="I11" s="8">
        <v>277.971816</v>
      </c>
      <c r="J11" s="8">
        <v>475.720121</v>
      </c>
    </row>
    <row r="12" spans="1:10" s="72" customFormat="1" ht="30" customHeight="1">
      <c r="A12" s="70" t="s">
        <v>119</v>
      </c>
      <c r="B12" s="71">
        <f t="shared" si="0"/>
        <v>8611.871654999999</v>
      </c>
      <c r="C12" s="8">
        <v>0</v>
      </c>
      <c r="D12" s="8">
        <v>3643</v>
      </c>
      <c r="E12" s="8">
        <v>2550</v>
      </c>
      <c r="F12" s="8">
        <v>2418.871655</v>
      </c>
      <c r="G12" s="8">
        <v>0</v>
      </c>
      <c r="H12" s="8">
        <v>0</v>
      </c>
      <c r="I12" s="8">
        <v>0</v>
      </c>
      <c r="J12" s="8">
        <v>0</v>
      </c>
    </row>
    <row r="13" spans="1:10" s="72" customFormat="1" ht="30" customHeight="1">
      <c r="A13" s="70" t="s">
        <v>120</v>
      </c>
      <c r="B13" s="71">
        <f t="shared" si="0"/>
        <v>192</v>
      </c>
      <c r="C13" s="8">
        <v>52</v>
      </c>
      <c r="D13" s="8">
        <v>108</v>
      </c>
      <c r="E13" s="8">
        <v>0</v>
      </c>
      <c r="F13" s="8">
        <v>0</v>
      </c>
      <c r="G13" s="8">
        <v>0</v>
      </c>
      <c r="H13" s="8">
        <v>32</v>
      </c>
      <c r="I13" s="8">
        <v>0</v>
      </c>
      <c r="J13" s="8">
        <v>0</v>
      </c>
    </row>
    <row r="14" spans="1:10" s="68" customFormat="1" ht="30" customHeight="1">
      <c r="A14" s="66" t="s">
        <v>94</v>
      </c>
      <c r="B14" s="69">
        <f t="shared" si="0"/>
        <v>261.3969050000025</v>
      </c>
      <c r="C14" s="69">
        <v>0</v>
      </c>
      <c r="D14" s="69">
        <f aca="true" t="shared" si="3" ref="D14:J14">D5-D10</f>
        <v>14</v>
      </c>
      <c r="E14" s="69">
        <f t="shared" si="3"/>
        <v>0</v>
      </c>
      <c r="F14" s="69">
        <f t="shared" si="3"/>
        <v>-139.54623400000037</v>
      </c>
      <c r="G14" s="69">
        <f t="shared" si="3"/>
        <v>275.55664100000286</v>
      </c>
      <c r="H14" s="69">
        <f t="shared" si="3"/>
        <v>134</v>
      </c>
      <c r="I14" s="69">
        <f t="shared" si="3"/>
        <v>87.93262700000002</v>
      </c>
      <c r="J14" s="69">
        <f t="shared" si="3"/>
        <v>-110.54612900000001</v>
      </c>
    </row>
    <row r="15" spans="1:10" s="68" customFormat="1" ht="30" customHeight="1">
      <c r="A15" s="66" t="s">
        <v>95</v>
      </c>
      <c r="B15" s="69">
        <f t="shared" si="0"/>
        <v>59605.16746599999</v>
      </c>
      <c r="C15" s="73">
        <f aca="true" t="shared" si="4" ref="C15:J15">C14+C4</f>
        <v>139.638354</v>
      </c>
      <c r="D15" s="73">
        <f t="shared" si="4"/>
        <v>29573.792627999996</v>
      </c>
      <c r="E15" s="73">
        <f t="shared" si="4"/>
        <v>707.626124</v>
      </c>
      <c r="F15" s="73">
        <f t="shared" si="4"/>
        <v>7435.932543999999</v>
      </c>
      <c r="G15" s="73">
        <f t="shared" si="4"/>
        <v>18931.474189</v>
      </c>
      <c r="H15" s="73">
        <f t="shared" si="4"/>
        <v>27</v>
      </c>
      <c r="I15" s="73">
        <f t="shared" si="4"/>
        <v>1864.6963960000003</v>
      </c>
      <c r="J15" s="73">
        <f t="shared" si="4"/>
        <v>925.0072309999998</v>
      </c>
    </row>
    <row r="16" spans="1:10" s="58" customFormat="1" ht="18" customHeight="1">
      <c r="A16" s="158" t="s">
        <v>96</v>
      </c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s="58" customFormat="1" ht="18" customHeight="1">
      <c r="A17" s="158" t="s">
        <v>97</v>
      </c>
      <c r="B17" s="158"/>
      <c r="C17" s="158"/>
      <c r="D17" s="158"/>
      <c r="E17" s="158"/>
      <c r="F17" s="158"/>
      <c r="G17" s="158"/>
      <c r="H17" s="158"/>
      <c r="I17" s="158"/>
      <c r="J17" s="158"/>
    </row>
    <row r="18" spans="1:10" s="58" customFormat="1" ht="18" customHeight="1">
      <c r="A18" s="158" t="s">
        <v>98</v>
      </c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s="58" customFormat="1" ht="18" customHeight="1">
      <c r="A19" s="158" t="s">
        <v>99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s="58" customFormat="1" ht="18" customHeight="1">
      <c r="A20" s="158" t="s">
        <v>100</v>
      </c>
      <c r="B20" s="158"/>
      <c r="C20" s="158"/>
      <c r="D20" s="158"/>
      <c r="E20" s="158"/>
      <c r="F20" s="158"/>
      <c r="G20" s="158"/>
      <c r="H20" s="158"/>
      <c r="I20" s="158"/>
      <c r="J20" s="158"/>
    </row>
    <row r="21" spans="1:10" s="58" customFormat="1" ht="18" customHeight="1">
      <c r="A21" s="158" t="s">
        <v>101</v>
      </c>
      <c r="B21" s="158"/>
      <c r="C21" s="158"/>
      <c r="D21" s="158"/>
      <c r="E21" s="158"/>
      <c r="F21" s="158"/>
      <c r="G21" s="158"/>
      <c r="H21" s="158"/>
      <c r="I21" s="158"/>
      <c r="J21" s="158"/>
    </row>
    <row r="22" spans="1:10" s="58" customFormat="1" ht="18" customHeight="1">
      <c r="A22" s="158" t="s">
        <v>102</v>
      </c>
      <c r="B22" s="158"/>
      <c r="C22" s="158"/>
      <c r="D22" s="158"/>
      <c r="E22" s="158"/>
      <c r="F22" s="158"/>
      <c r="G22" s="158"/>
      <c r="H22" s="158"/>
      <c r="I22" s="158"/>
      <c r="J22" s="158"/>
    </row>
    <row r="23" ht="14.25" customHeight="1">
      <c r="A23" s="59"/>
    </row>
    <row r="24" ht="14.25" customHeight="1">
      <c r="A24" s="59"/>
    </row>
  </sheetData>
  <mergeCells count="8">
    <mergeCell ref="A1:J1"/>
    <mergeCell ref="A16:J16"/>
    <mergeCell ref="A17:J17"/>
    <mergeCell ref="A18:J18"/>
    <mergeCell ref="A19:J19"/>
    <mergeCell ref="A21:J21"/>
    <mergeCell ref="A20:J20"/>
    <mergeCell ref="A22:J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10" sqref="F10"/>
    </sheetView>
  </sheetViews>
  <sheetFormatPr defaultColWidth="9.00390625" defaultRowHeight="34.5" customHeight="1"/>
  <cols>
    <col min="1" max="1" width="13.875" style="17" customWidth="1"/>
    <col min="2" max="2" width="18.50390625" style="17" customWidth="1"/>
    <col min="3" max="3" width="12.625" style="17" customWidth="1"/>
    <col min="4" max="4" width="12.00390625" style="17" customWidth="1"/>
    <col min="5" max="5" width="19.375" style="17" customWidth="1"/>
    <col min="6" max="6" width="19.125" style="17" customWidth="1"/>
    <col min="7" max="16384" width="9.00390625" style="17" customWidth="1"/>
  </cols>
  <sheetData>
    <row r="1" spans="1:6" ht="34.5" customHeight="1">
      <c r="A1" s="161" t="s">
        <v>576</v>
      </c>
      <c r="B1" s="161"/>
      <c r="C1" s="161"/>
      <c r="D1" s="161"/>
      <c r="E1" s="161"/>
      <c r="F1" s="161"/>
    </row>
    <row r="2" spans="2:6" ht="24" customHeight="1">
      <c r="B2" s="18"/>
      <c r="C2" s="18"/>
      <c r="D2" s="18"/>
      <c r="E2" s="18"/>
      <c r="F2" s="26" t="s">
        <v>19</v>
      </c>
    </row>
    <row r="3" spans="1:6" s="25" customFormat="1" ht="48" customHeight="1">
      <c r="A3" s="24" t="s">
        <v>80</v>
      </c>
      <c r="B3" s="24" t="s">
        <v>81</v>
      </c>
      <c r="C3" s="24" t="s">
        <v>82</v>
      </c>
      <c r="D3" s="24" t="s">
        <v>83</v>
      </c>
      <c r="E3" s="24" t="s">
        <v>84</v>
      </c>
      <c r="F3" s="24" t="s">
        <v>85</v>
      </c>
    </row>
    <row r="4" spans="1:6" s="20" customFormat="1" ht="39.75" customHeight="1">
      <c r="A4" s="21" t="s">
        <v>86</v>
      </c>
      <c r="B4" s="21">
        <v>5000</v>
      </c>
      <c r="C4" s="19">
        <v>1400</v>
      </c>
      <c r="D4" s="19">
        <v>290</v>
      </c>
      <c r="E4" s="19">
        <f>SUM(C4:D4)</f>
        <v>1690</v>
      </c>
      <c r="F4" s="19">
        <f>B4-C4</f>
        <v>3600</v>
      </c>
    </row>
    <row r="5" spans="1:6" s="20" customFormat="1" ht="50.25" customHeight="1">
      <c r="A5" s="21" t="s">
        <v>87</v>
      </c>
      <c r="B5" s="21">
        <v>161772</v>
      </c>
      <c r="C5" s="19">
        <v>3010</v>
      </c>
      <c r="D5" s="19">
        <v>5610</v>
      </c>
      <c r="E5" s="19">
        <f>SUM(C5:D5)</f>
        <v>8620</v>
      </c>
      <c r="F5" s="19">
        <f>B5-C5</f>
        <v>158762</v>
      </c>
    </row>
    <row r="6" spans="1:6" s="20" customFormat="1" ht="39.75" customHeight="1">
      <c r="A6" s="21" t="s">
        <v>577</v>
      </c>
      <c r="B6" s="21">
        <v>7507</v>
      </c>
      <c r="C6" s="19"/>
      <c r="D6" s="19">
        <v>450</v>
      </c>
      <c r="E6" s="19">
        <f>SUM(C6:D6)</f>
        <v>450</v>
      </c>
      <c r="F6" s="19">
        <f>B6-C6</f>
        <v>7507</v>
      </c>
    </row>
    <row r="7" spans="1:6" s="25" customFormat="1" ht="39.75" customHeight="1">
      <c r="A7" s="142" t="s">
        <v>79</v>
      </c>
      <c r="B7" s="24">
        <f>SUM(B4:B6)</f>
        <v>174279</v>
      </c>
      <c r="C7" s="24">
        <f>SUM(C4:C6)</f>
        <v>4410</v>
      </c>
      <c r="D7" s="24">
        <f>SUM(D4:D6)</f>
        <v>6350</v>
      </c>
      <c r="E7" s="24">
        <f>SUM(E4:E6)</f>
        <v>10760</v>
      </c>
      <c r="F7" s="24">
        <f>SUM(F4:F6)</f>
        <v>169869</v>
      </c>
    </row>
    <row r="8" spans="1:6" s="141" customFormat="1" ht="58.5" customHeight="1">
      <c r="A8" s="162" t="s">
        <v>579</v>
      </c>
      <c r="B8" s="162"/>
      <c r="C8" s="162"/>
      <c r="D8" s="162"/>
      <c r="E8" s="162"/>
      <c r="F8" s="162"/>
    </row>
  </sheetData>
  <mergeCells count="2">
    <mergeCell ref="A1:F1"/>
    <mergeCell ref="A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Footer>&amp;C第 &amp;P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5" sqref="B5:B7"/>
    </sheetView>
  </sheetViews>
  <sheetFormatPr defaultColWidth="9.00390625" defaultRowHeight="14.25"/>
  <cols>
    <col min="1" max="1" width="45.125" style="91" customWidth="1"/>
    <col min="2" max="2" width="32.25390625" style="105" customWidth="1"/>
    <col min="3" max="16384" width="9.00390625" style="91" customWidth="1"/>
  </cols>
  <sheetData>
    <row r="1" spans="1:2" ht="32.25" customHeight="1">
      <c r="A1" s="163" t="s">
        <v>190</v>
      </c>
      <c r="B1" s="163"/>
    </row>
    <row r="2" spans="1:2" s="94" customFormat="1" ht="23.25" customHeight="1" thickBot="1">
      <c r="A2" s="92"/>
      <c r="B2" s="93" t="s">
        <v>24</v>
      </c>
    </row>
    <row r="3" spans="1:2" s="96" customFormat="1" ht="49.5" customHeight="1">
      <c r="A3" s="95" t="s">
        <v>152</v>
      </c>
      <c r="B3" s="95" t="s">
        <v>183</v>
      </c>
    </row>
    <row r="4" spans="1:2" ht="49.5" customHeight="1">
      <c r="A4" s="97" t="s">
        <v>22</v>
      </c>
      <c r="B4" s="97">
        <f>SUM(B5:B7)</f>
        <v>3175</v>
      </c>
    </row>
    <row r="5" spans="1:6" ht="49.5" customHeight="1">
      <c r="A5" s="98" t="s">
        <v>184</v>
      </c>
      <c r="B5" s="97">
        <v>0</v>
      </c>
      <c r="F5" s="99"/>
    </row>
    <row r="6" spans="1:2" ht="49.5" customHeight="1">
      <c r="A6" s="98" t="s">
        <v>185</v>
      </c>
      <c r="B6" s="97">
        <v>1369</v>
      </c>
    </row>
    <row r="7" spans="1:2" ht="49.5" customHeight="1">
      <c r="A7" s="100" t="s">
        <v>186</v>
      </c>
      <c r="B7" s="101">
        <v>1806</v>
      </c>
    </row>
    <row r="8" spans="1:2" ht="49.5" customHeight="1">
      <c r="A8" s="102" t="s">
        <v>187</v>
      </c>
      <c r="B8" s="101">
        <v>1806</v>
      </c>
    </row>
    <row r="9" spans="1:2" ht="49.5" customHeight="1" thickBot="1">
      <c r="A9" s="103" t="s">
        <v>188</v>
      </c>
      <c r="B9" s="104">
        <v>0</v>
      </c>
    </row>
    <row r="10" spans="1:2" ht="171.75" customHeight="1">
      <c r="A10" s="164" t="s">
        <v>189</v>
      </c>
      <c r="B10" s="165"/>
    </row>
  </sheetData>
  <mergeCells count="2">
    <mergeCell ref="A1:B1"/>
    <mergeCell ref="A10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2017-05-03T01:15:49Z</cp:lastPrinted>
  <dcterms:created xsi:type="dcterms:W3CDTF">2013-03-26T01:24:21Z</dcterms:created>
  <dcterms:modified xsi:type="dcterms:W3CDTF">2017-05-03T02:22:14Z</dcterms:modified>
  <cp:category/>
  <cp:version/>
  <cp:contentType/>
  <cp:contentStatus/>
</cp:coreProperties>
</file>