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897" activeTab="7"/>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拨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2">'部门支出总表 '!$A$1:$P$9</definedName>
    <definedName name="_xlnm.Print_Area" localSheetId="3">'部门支出总表（分类）'!$A$1:$U$10</definedName>
    <definedName name="_xlnm.Print_Area" localSheetId="11">'财政拨款收支总表'!$A$1:$F$26</definedName>
    <definedName name="_xlnm.Print_Area" localSheetId="10">'个人家庭(政府预算)'!$A$1:$K$9</definedName>
    <definedName name="_xlnm.Print_Area" localSheetId="19">'个人家庭(政府预算)(2)'!$A$1:$K$9</definedName>
    <definedName name="_xlnm.Print_Area" localSheetId="6">'工资福利(政府预算)'!$A$1:$N$7</definedName>
    <definedName name="_xlnm.Print_Area" localSheetId="15">'工资福利(政府预算)(2)'!$A$1:$N$9</definedName>
    <definedName name="_xlnm.Print_Area" localSheetId="9">'基本-个人和家庭'!$A$1:$L$10</definedName>
    <definedName name="_xlnm.Print_Area" localSheetId="5">'基本-工资福利'!$A$1:$AA$10</definedName>
    <definedName name="_xlnm.Print_Area" localSheetId="7">'基本-一般商品服务'!$A$1:$Z$10</definedName>
    <definedName name="_xlnm.Print_Area" localSheetId="25">'经费拨款'!$A$1:$V$10</definedName>
    <definedName name="_xlnm.Print_Area" localSheetId="26">'经费拨款(政府预算)'!$A$1:$U$9</definedName>
    <definedName name="_xlnm.Print_Area" localSheetId="27">'三公'!$A$1:$O$8</definedName>
    <definedName name="_xlnm.Print_Area" localSheetId="8">'商品服务(政府预算)'!$A$1:$T$9</definedName>
    <definedName name="_xlnm.Print_Area" localSheetId="17">'商品服务(政府预算)(2)'!$A$1:$T$9</definedName>
    <definedName name="_xlnm.Print_Area" localSheetId="29">'项目绩效'!$A$1:$N$7</definedName>
    <definedName name="_xlnm.Print_Area" localSheetId="20">'项目明细表'!$A$1:$N$7</definedName>
    <definedName name="_xlnm.Print_Area" localSheetId="18">'一般-个人和家庭'!$A$1:$L$10</definedName>
    <definedName name="_xlnm.Print_Area" localSheetId="14">'一般-工资福利'!$A$1:$AA$10</definedName>
    <definedName name="_xlnm.Print_Area" localSheetId="16">'一般-商品和服务'!$A$1:$Z$10</definedName>
    <definedName name="_xlnm.Print_Area" localSheetId="13">'一般预算基本支出表'!$A$1:$H$8</definedName>
    <definedName name="_xlnm.Print_Area" localSheetId="12">'一般预算支出'!$A$1:$R$9</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'支出分类(政府预算)'!$1:$9</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<sst xmlns="http://schemas.openxmlformats.org/spreadsheetml/2006/main" count="2194" uniqueCount="364">
  <si>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</si>
  <si>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</si>
  <si>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</si>
  <si>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</si>
  <si>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</si>
  <si>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</si>
  <si>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</si>
  <si>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</si>
  <si>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</si>
  <si>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</si>
  <si>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</si>
  <si>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</si>
  <si>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</si>
  <si>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</si>
  <si>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</si>
  <si>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</si>
  <si>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</si>
  <si>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</si>
  <si>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</si>
  <si>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</si>
  <si>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</si>
  <si>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</si>
  <si>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</si>
  <si>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</si>
  <si>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</si>
  <si>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</si>
  <si>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</si>
  <si>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</si>
  <si>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</si>
  <si>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</si>
  <si>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</si>
  <si>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</si>
  <si>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</si>
  <si>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</si>
  <si>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</si>
  <si>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</si>
  <si>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</si>
  <si>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</si>
  <si>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</si>
  <si>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</si>
  <si>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</si>
  <si>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</si>
  <si>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</si>
  <si>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</si>
  <si>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</si>
  <si>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</si>
  <si>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</si>
  <si>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</si>
  <si>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</si>
  <si>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</si>
  <si>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</si>
  <si>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</si>
  <si>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</si>
  <si>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</si>
  <si>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</si>
  <si>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</si>
  <si>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</si>
  <si>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</si>
  <si>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</si>
  <si>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</si>
  <si>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</si>
  <si>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</si>
  <si>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</si>
  <si>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</si>
  <si>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</si>
  <si>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</si>
  <si>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</si>
  <si>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</si>
  <si>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</si>
  <si>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</si>
  <si>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</si>
  <si>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</si>
  <si>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</si>
  <si>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</si>
  <si>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</si>
  <si>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</si>
  <si>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</si>
  <si>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</si>
  <si>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</si>
  <si>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</si>
  <si>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</si>
  <si>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</si>
  <si>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</si>
  <si>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</si>
  <si>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</si>
  <si>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</si>
  <si>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</si>
  <si>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</si>
  <si>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</si>
  <si>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</si>
  <si>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</si>
  <si>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</si>
  <si>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</si>
  <si>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083001</t>
  </si>
  <si>
    <t>岳阳县卫生健康局</t>
  </si>
  <si>
    <t>表-03</t>
  </si>
  <si>
    <t>部门支出总表</t>
  </si>
  <si>
    <t>科目编码</t>
  </si>
  <si>
    <t>单位名称（功能科目）</t>
  </si>
  <si>
    <t>总  计</t>
  </si>
  <si>
    <t>类</t>
  </si>
  <si>
    <t>款</t>
  </si>
  <si>
    <t>项</t>
  </si>
  <si>
    <r>
      <t>8</t>
    </r>
    <r>
      <rPr>
        <sz val="10"/>
        <rFont val="宋体"/>
        <family val="0"/>
      </rPr>
      <t>3001</t>
    </r>
  </si>
  <si>
    <t>岳阳县卫生健康局-卫生健康支出</t>
  </si>
  <si>
    <t>01</t>
  </si>
  <si>
    <t>岳阳县卫生健康局-卫生健康管理事务</t>
  </si>
  <si>
    <t>210</t>
  </si>
  <si>
    <t>岳阳县卫生健康局-行政运行</t>
  </si>
  <si>
    <t>02</t>
  </si>
  <si>
    <t>岳阳县卫生健康局-公立医院</t>
  </si>
  <si>
    <t>岳阳县卫生健康局-综合医院</t>
  </si>
  <si>
    <t>岳阳县卫生健康局-中医（民族）医院</t>
  </si>
  <si>
    <t>99</t>
  </si>
  <si>
    <t>岳阳县卫生健康局-其他公立医院支出</t>
  </si>
  <si>
    <t>03</t>
  </si>
  <si>
    <t>岳阳县卫生健康局-基层医疗卫生机构</t>
  </si>
  <si>
    <t>岳阳县卫生健康局-城市社区卫生机构</t>
  </si>
  <si>
    <t>岳阳县卫生健康局-乡镇卫生院</t>
  </si>
  <si>
    <t>岳阳县卫生健康局-其他基层医疗卫生机构支出</t>
  </si>
  <si>
    <t>04</t>
  </si>
  <si>
    <t>岳阳县卫生健康局-公共卫生</t>
  </si>
  <si>
    <t>岳阳县卫生健康局-疾病预防控制机构</t>
  </si>
  <si>
    <t>岳阳县卫生健康局-卫生监督机构</t>
  </si>
  <si>
    <t>岳阳县卫生健康局-妇幼保健机构</t>
  </si>
  <si>
    <t>08</t>
  </si>
  <si>
    <t>岳阳县卫生健康局-基本公共卫生服务</t>
  </si>
  <si>
    <t>07</t>
  </si>
  <si>
    <t>岳阳县卫生健康局-计划生育事务</t>
  </si>
  <si>
    <t>10</t>
  </si>
  <si>
    <t>岳阳县卫生健康局-计划生育服务</t>
  </si>
  <si>
    <t>16</t>
  </si>
  <si>
    <t>岳阳县卫生健康局-计划生育机构</t>
  </si>
  <si>
    <t>岳阳县卫生健康局-其他卫生健康支出</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</si>
  <si>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</si>
  <si>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</si>
  <si>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</si>
  <si>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</si>
  <si>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</si>
  <si>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</si>
  <si>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</si>
  <si>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</si>
  <si>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</si>
  <si>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</si>
  <si>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</si>
  <si>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</si>
  <si>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</si>
  <si>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</si>
  <si>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</si>
  <si>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</si>
  <si>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</si>
  <si>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</si>
  <si>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</si>
  <si>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</si>
  <si>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</si>
  <si>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</si>
  <si>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</si>
  <si>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</si>
  <si>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</si>
  <si>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</si>
  <si>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</si>
  <si>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</si>
  <si>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</si>
  <si>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</si>
  <si>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</si>
  <si>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</si>
  <si>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</si>
  <si>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卫生健康支出</t>
  </si>
  <si>
    <t>卫生健康管理事务</t>
  </si>
  <si>
    <t>行政运行</t>
  </si>
  <si>
    <t>公立医院</t>
  </si>
  <si>
    <t>综合医院</t>
  </si>
  <si>
    <t>中医（民族）医院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</si>
  <si>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</si>
  <si>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</si>
  <si>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</si>
  <si>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</si>
  <si>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</si>
  <si>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</si>
  <si>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</si>
  <si>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</si>
  <si>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</si>
  <si>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基本公共卫生服务</t>
  </si>
  <si>
    <t>计划生育事务</t>
  </si>
  <si>
    <t>计划生育服务</t>
  </si>
  <si>
    <t>计划生育机构</t>
  </si>
  <si>
    <t>其他卫生健康支出</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</si>
  <si>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</si>
  <si>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</si>
  <si>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</si>
  <si>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</si>
  <si>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</si>
  <si>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</si>
  <si>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</si>
  <si>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</si>
  <si>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</si>
  <si>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</si>
  <si>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</si>
  <si>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</si>
  <si>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</si>
  <si>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</si>
  <si>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</si>
  <si>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</si>
  <si>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</si>
  <si>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</si>
  <si>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</si>
  <si>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</si>
  <si>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</si>
  <si>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</si>
  <si>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岳阳县卫生健康局-基础医疗卫生机构</t>
  </si>
  <si>
    <t>表-07</t>
  </si>
  <si>
    <t>工资福利支出(按政府预算经济分类)</t>
  </si>
  <si>
    <t xml:space="preserve">
小计</t>
  </si>
  <si>
    <t>工资奖金津补贴</t>
  </si>
  <si>
    <t>其他对事业单位补助</t>
  </si>
  <si>
    <r>
      <t>2</t>
    </r>
    <r>
      <rPr>
        <sz val="10"/>
        <rFont val="宋体"/>
        <family val="0"/>
      </rPr>
      <t>10</t>
    </r>
  </si>
  <si>
    <r>
      <t>0</t>
    </r>
    <r>
      <rPr>
        <sz val="10"/>
        <rFont val="宋体"/>
        <family val="0"/>
      </rPr>
      <t>1</t>
    </r>
  </si>
  <si>
    <t>岳阳县人民医院</t>
  </si>
  <si>
    <t>中医院</t>
  </si>
  <si>
    <t>岳阳县三医院</t>
  </si>
  <si>
    <t>城关镇卫生股</t>
  </si>
  <si>
    <t>血防办</t>
  </si>
  <si>
    <t>妇保院</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</si>
  <si>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</si>
  <si>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</si>
  <si>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</si>
  <si>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</si>
  <si>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</si>
  <si>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</si>
  <si>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</si>
  <si>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</si>
  <si>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</si>
  <si>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</si>
  <si>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</si>
  <si>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</si>
  <si>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</si>
  <si>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</si>
  <si>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</si>
  <si>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</si>
  <si>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</si>
  <si>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</si>
  <si>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</si>
  <si>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</si>
  <si>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</si>
  <si>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</si>
  <si>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</si>
  <si>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岳阳县卫生健康局-基层医疗机构</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</si>
  <si>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</si>
  <si>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</si>
  <si>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</si>
  <si>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</si>
  <si>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</si>
  <si>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</si>
  <si>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</si>
  <si>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</si>
  <si>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</si>
  <si>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</si>
  <si>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</si>
  <si>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</si>
  <si>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离休费</t>
  </si>
  <si>
    <t>离休生活补贴</t>
  </si>
  <si>
    <t>老干费</t>
  </si>
  <si>
    <t>医疗费补助</t>
  </si>
  <si>
    <t>助学金</t>
  </si>
  <si>
    <t>岳阳县卫生健康局-基层卫生机构</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</si>
  <si>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</si>
  <si>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</si>
  <si>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</si>
  <si>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</si>
  <si>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</si>
  <si>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</si>
  <si>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</si>
  <si>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</si>
  <si>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</si>
  <si>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</si>
  <si>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</si>
  <si>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</si>
  <si>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</si>
  <si>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</si>
  <si>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</si>
  <si>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</si>
  <si>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83001</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</si>
  <si>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</si>
  <si>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</si>
  <si>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</si>
  <si>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</si>
  <si>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</si>
  <si>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</si>
  <si>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</si>
  <si>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</si>
  <si>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</si>
  <si>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</si>
  <si>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</si>
  <si>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</si>
  <si>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</si>
  <si>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</si>
  <si>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</si>
  <si>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</si>
  <si>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</si>
  <si>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</si>
  <si>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卫生健康支出-卫生健康管理事务-行政运行</t>
  </si>
  <si>
    <t>岳阳县卫生健康局-持续项目</t>
  </si>
  <si>
    <t>表-22</t>
  </si>
  <si>
    <t>政府性基金拨款支出预算表</t>
  </si>
  <si>
    <t>备注：2019年无政府性基金拨款支出预算，故本表无数据</t>
  </si>
  <si>
    <t>表-23</t>
  </si>
  <si>
    <t>政府性基金拨款支出预算表(按政府预算经济分类)</t>
  </si>
  <si>
    <t>表-24</t>
  </si>
  <si>
    <t>纳入专户管理的非税收入拨款支出预算表</t>
  </si>
  <si>
    <t>备注：2019年无纳入专户管理的非税收入拨款支出预算，故本表无数据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</si>
  <si>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</si>
  <si>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</si>
  <si>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</si>
  <si>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</si>
  <si>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</si>
  <si>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</si>
  <si>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</si>
  <si>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</si>
  <si>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</si>
  <si>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</si>
  <si>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</si>
  <si>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r>
      <t>201</t>
    </r>
    <r>
      <rPr>
        <b/>
        <sz val="18"/>
        <rFont val="宋体"/>
        <family val="0"/>
      </rPr>
      <t>9</t>
    </r>
    <r>
      <rPr>
        <b/>
        <sz val="18"/>
        <rFont val="宋体"/>
        <family val="0"/>
      </rPr>
      <t>年“三公”经费预算公开表</t>
    </r>
  </si>
  <si>
    <t xml:space="preserve">单位名称
</t>
  </si>
  <si>
    <r>
      <t>201</t>
    </r>
    <r>
      <rPr>
        <sz val="9"/>
        <rFont val="宋体"/>
        <family val="0"/>
      </rPr>
      <t>8</t>
    </r>
    <r>
      <rPr>
        <sz val="9"/>
        <rFont val="宋体"/>
        <family val="0"/>
      </rPr>
      <t>年"三公"经费预算支出</t>
    </r>
  </si>
  <si>
    <r>
      <t>201</t>
    </r>
    <r>
      <rPr>
        <sz val="9"/>
        <rFont val="宋体"/>
        <family val="0"/>
      </rPr>
      <t>9</t>
    </r>
    <r>
      <rPr>
        <sz val="9"/>
        <rFont val="宋体"/>
        <family val="0"/>
      </rPr>
      <t>年"三公"经费预算支出</t>
    </r>
  </si>
  <si>
    <t>因公出国（境）费</t>
  </si>
  <si>
    <t>公务用车购置</t>
  </si>
  <si>
    <t>其他交通工具购置</t>
  </si>
  <si>
    <t>岳阳县卫生健康系统</t>
  </si>
  <si>
    <t>表-29</t>
  </si>
  <si>
    <t>部门(单位)整体支出预算绩效目标申报表</t>
  </si>
  <si>
    <t>年度预算申请资金</t>
  </si>
  <si>
    <t>部门职能职责概述</t>
  </si>
  <si>
    <t>年度整体绩效目标</t>
  </si>
  <si>
    <t>年度整体绩效指标</t>
  </si>
  <si>
    <t>总额</t>
  </si>
  <si>
    <t>产出指标</t>
  </si>
  <si>
    <t>效益指标</t>
  </si>
  <si>
    <t>1、 推进医药卫生体制改革。组织实施国家卫生技术规范和食品安全标准，制定全县卫生事业发展规划和战略目标并组织实施。
2、 组织实施国家基本药物制度和药物采购、配送、使用的政策措施，负责组织实施和监督管理全县公立医疗机构药品、医疗器械集中采购工作。
3、 承担全县食品安全综合协调、组织查处食品安全重大事故的责任，负责食品及相关产品的安全风险评估、预警工作，统一发布全县重大食品安全信息。
4、 统筹规划与协调全县卫生资源配置，指导区域卫生规划的编制和实施。
5、 组织制定并实施农村卫生发展规划和政策措施，负责农村卫生服务体系的建设和管理。
6、 组织制定并实施新型农村合作医疗的政策措施，负责农村卫生服务体系的建设和管理。
7、 制定县、乡、村卫生发展规划和政策措施，规定并指导县、乡、村卫生服务体系建设，负责妇幼保健的综合管理的监督。
8、 负责疾病预防控制工作，制定实施传染病、地方病和血吸虫病等重大疾病防治规划与策略，负责组织落实国家免疫规划及政策措施，协调有关部门对重大疾病实施防控与干预，负责职业卫生、放射卫生、环境卫生和学校卫生的监督管理，负责公共场所、饮用水等的卫生监督管理。</t>
  </si>
  <si>
    <t>目标1：抓好基本公共卫生服务均等化工作
目标2:抓好疾病防控、血吸虫病防控和晚血救治工作。
目标3:抓好妇幼保健工作
目标4：是推进公立医院改革，进一步规范基本药物制度。
目标5:坚持抓好医疗质量安全和中医创建工作。</t>
  </si>
  <si>
    <t>1.深化公立医院改革。
2.落实计划生育政策。
3.提升医疗服务水平。
4.加强疾病预防控制。
5.推进中医事业发展。
6.加快项目建设步伐。
7.建强卫生计生队伍。</t>
  </si>
  <si>
    <t>1.居民健康水平显著提高。
2.医疗体制改革不断推进。
3.医疗服务体系得到加强。
4.疾病预防控制坚强有力。
5.人口计生事业创新发展。
6.利民惠民政策深入人心。
7.依法行政机制不断健全。</t>
  </si>
  <si>
    <t>表-30</t>
  </si>
  <si>
    <t>财政支出重点项目预算绩效目标申报表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</si>
  <si>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</si>
  <si>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</si>
  <si>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</si>
  <si>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</si>
  <si>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</si>
  <si>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</si>
  <si>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</si>
  <si>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</si>
  <si>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</si>
  <si>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</si>
  <si>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</si>
  <si>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</si>
  <si>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国家基本公共卫生服务项目</t>
  </si>
  <si>
    <t>延续项目</t>
  </si>
  <si>
    <t>《中共中央 国务院关于深化医药卫生体制改革的意见》（中发【2009】6号）和《国务院关于印发医药卫生体制改革近期重点实施方案（2009-2011年）的通知》（国发【2009】12号）的要求，根据2012年常驻人口数，按《关于转发《卫生部 、财政部、国家人口与计划委员会关于促进基本公共卫生服务逐步均等化的意见》的通知》（湘卫【2009】24号）文件基本公共卫生服务上级专项补助资金用于按规定项目免费为城乡居民提供基本公共卫生服务。</t>
  </si>
  <si>
    <t>《岳阳县2019年国家基本公共卫生实施方案》</t>
  </si>
  <si>
    <t>促进基本公共卫生服务均等化的机制趋于完善，基本公共卫生服务内容进一步增加，重大疾病和主要健康危险因素得到有效控制</t>
  </si>
  <si>
    <t>完成年度基本公共卫生服务目标任务</t>
  </si>
  <si>
    <r>
      <t>基本公卫辖区常住人口覆盖率1</t>
    </r>
    <r>
      <rPr>
        <sz val="10"/>
        <rFont val="宋体"/>
        <family val="0"/>
      </rPr>
      <t>00%</t>
    </r>
  </si>
  <si>
    <t>缩小城乡居民基本公共卫生服务的差距，使大家都能享受到基本公共卫生服务，最终使老百姓不得病、少得病、晚得病、不得大病,，保障了广大人民群众的生命安全。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</si>
</sst>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0.00;* \-#,##0.00;* &quot;&quot;??;@"/>
    <numFmt numFmtId="179" formatCode="#,##0.00_);[Red]\(#,##0.00\)"/>
    <numFmt numFmtId="180" formatCode="0.00_ "/>
    <numFmt numFmtId="181" formatCode="#,##0.0000"/>
    <numFmt numFmtId="182" formatCode="00"/>
    <numFmt numFmtId="183" formatCode="0000"/>
  </numFmts>
  <fonts count="36">
    <font>
      <sz val="12"/>
      <name val="宋体"/>
      <family val="0"/>
    </font>
    <font>
      <sz val="11"/>
      <color indexed="8"/>
      <name val="宋体"/>
      <family val="0"/>
    </font>
    <font>
      <sz val="9"/>
      <name val="宋体"/>
      <family val="0"/>
    </font>
    <font>
      <sz val="10"/>
      <name val="宋体"/>
      <family val="0"/>
    </font>
    <font>
      <b/>
      <sz val="16"/>
      <name val="宋体"/>
      <family val="0"/>
    </font>
    <font>
      <b/>
      <sz val="10"/>
      <name val="宋体"/>
      <family val="0"/>
    </font>
    <font>
      <b/>
      <sz val="18"/>
      <name val="宋体"/>
      <family val="0"/>
    </font>
    <font>
      <sz val="11"/>
      <name val="宋体"/>
      <family val="0"/>
    </font>
    <font>
      <b/>
      <sz val="22"/>
      <name val="宋体"/>
      <family val="0"/>
    </font>
    <font>
      <sz val="8"/>
      <name val="宋体"/>
      <family val="0"/>
    </font>
    <font>
      <sz val="16"/>
      <name val="黑体"/>
      <family val="3"/>
    </font>
    <font>
      <b/>
      <sz val="9"/>
      <name val="宋体"/>
      <family val="0"/>
    </font>
    <font>
      <sz val="18"/>
      <name val="方正小标宋_GBK"/>
      <family val="0"/>
    </font>
    <font>
      <b/>
      <sz val="11"/>
      <color indexed="8"/>
      <name val="宋体"/>
      <family val="0"/>
    </font>
    <font>
      <b/>
      <sz val="11"/>
      <color indexed="9"/>
      <name val="宋体"/>
      <family val="0"/>
    </font>
    <font>
      <b/>
      <sz val="13"/>
      <color indexed="62"/>
      <name val="宋体"/>
      <family val="0"/>
    </font>
    <font>
      <sz val="11"/>
      <color indexed="62"/>
      <name val="宋体"/>
      <family val="0"/>
    </font>
    <font>
      <sz val="11"/>
      <color indexed="10"/>
      <name val="宋体"/>
      <family val="0"/>
    </font>
    <font>
      <sz val="11"/>
      <color indexed="9"/>
      <name val="宋体"/>
      <family val="0"/>
    </font>
    <font>
      <b/>
      <sz val="11"/>
      <color indexed="52"/>
      <name val="宋体"/>
      <family val="0"/>
    </font>
    <font>
      <b/>
      <sz val="11"/>
      <color indexed="53"/>
      <name val="宋体"/>
      <family val="0"/>
    </font>
    <font>
      <b/>
      <sz val="11"/>
      <color indexed="62"/>
      <name val="宋体"/>
      <family val="0"/>
    </font>
    <font>
      <b/>
      <sz val="18"/>
      <color indexed="62"/>
      <name val="宋体"/>
      <family val="0"/>
    </font>
    <font>
      <sz val="11"/>
      <color indexed="17"/>
      <name val="宋体"/>
      <family val="0"/>
    </font>
    <font>
      <u val="single"/>
      <sz val="11"/>
      <color indexed="12"/>
      <name val="宋体"/>
      <family val="0"/>
    </font>
    <font>
      <i/>
      <sz val="11"/>
      <color indexed="23"/>
      <name val="宋体"/>
      <family val="0"/>
    </font>
    <font>
      <sz val="11"/>
      <color indexed="53"/>
      <name val="宋体"/>
      <family val="0"/>
    </font>
    <font>
      <u val="single"/>
      <sz val="11"/>
      <color indexed="20"/>
      <name val="宋体"/>
      <family val="0"/>
    </font>
    <font>
      <b/>
      <sz val="15"/>
      <color indexed="62"/>
      <name val="宋体"/>
      <family val="0"/>
    </font>
    <font>
      <sz val="11"/>
      <color indexed="60"/>
      <name val="宋体"/>
      <family val="0"/>
    </font>
    <font>
      <b/>
      <sz val="11"/>
      <color indexed="63"/>
      <name val="宋体"/>
      <family val="0"/>
    </font>
    <font>
      <sz val="11"/>
      <color indexed="52"/>
      <name val="宋体"/>
      <family val="0"/>
    </font>
    <font>
      <sz val="11"/>
      <color indexed="16"/>
      <name val="宋体"/>
      <family val="0"/>
    </font>
    <font>
      <sz val="11"/>
      <color indexed="19"/>
      <name val="宋体"/>
      <family val="0"/>
    </font>
    <font>
      <sz val="10"/>
      <name val="Arial"/>
      <family val="2"/>
    </font>
    <font>
      <sz val="11"/>
      <color theme="1"/>
      <name val="Calibri"/>
      <family val="0"/>
    </font>
  </fonts>
  <fills count="22">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6">
    <border>
      <left/>
      <right/>
      <top/>
      <bottom/>
      <diagonal/>
    </border>
    <border>
      <left/>
      <right/>
      <top/>
      <bottom style="medium">
        <color indexed="54"/>
      </bottom>
    </border>
    <border>
      <left/>
      <right/>
      <top/>
      <bottom style="medium">
        <color indexed="49"/>
      </bottom>
    </border>
    <border>
      <left/>
      <right/>
      <top/>
      <bottom style="medium">
        <color indexed="44"/>
      </bottom>
    </border>
    <border>
      <left/>
      <right/>
      <top style="thin">
        <color indexed="54"/>
      </top>
      <bottom style="double">
        <color indexed="5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right/>
      <top style="thin"/>
      <bottom/>
    </border>
    <border>
      <left style="thin"/>
      <right>
        <color indexed="63"/>
      </right>
      <top>
        <color indexed="63"/>
      </top>
      <bottom style="thin"/>
    </border>
    <border>
      <left>
        <color indexed="63"/>
      </left>
      <right style="thin"/>
      <top>
        <color indexed="63"/>
      </top>
      <bottom style="thin"/>
    </border>
  </borders>
  <cellStyleXfs count="95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15"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2" fillId="1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4"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13"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20"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9" fillId="12" borderId="6" applyNumberFormat="0" applyAlignment="0" applyProtection="0"/>
    <xf numFmtId="0" fontId="14" fillId="13" borderId="7" applyNumberFormat="0" applyAlignment="0" applyProtection="0"/>
    <xf numFmtId="0" fontId="14" fillId="13" borderId="7" applyNumberFormat="0" applyAlignment="0" applyProtection="0"/>
    <xf numFmtId="0" fontId="14" fillId="13" borderId="7" applyNumberFormat="0" applyAlignment="0" applyProtection="0"/>
    <xf numFmtId="0" fontId="14" fillId="13" borderId="7" applyNumberFormat="0" applyAlignment="0" applyProtection="0"/>
    <xf numFmtId="0" fontId="14" fillId="13" borderId="7" applyNumberFormat="0" applyAlignment="0" applyProtection="0"/>
    <xf numFmtId="0" fontId="14" fillId="13" borderId="7" applyNumberFormat="0" applyAlignment="0" applyProtection="0"/>
    <xf numFmtId="0" fontId="14" fillId="13" borderId="7" applyNumberFormat="0" applyAlignment="0" applyProtection="0"/>
    <xf numFmtId="0" fontId="14" fillId="13" borderId="7" applyNumberFormat="0" applyAlignment="0" applyProtection="0"/>
    <xf numFmtId="0" fontId="14" fillId="13" borderId="7"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3"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16" fillId="8" borderId="6" applyNumberFormat="0" applyAlignment="0" applyProtection="0"/>
    <xf numFmtId="0" fontId="34" fillId="0" borderId="0">
      <alignment/>
      <protection/>
    </xf>
    <xf numFmtId="0" fontId="34" fillId="0" borderId="0">
      <alignment vertical="center"/>
      <protection/>
    </xf>
    <xf numFmtId="0" fontId="27" fillId="0" borderId="0" applyNumberFormat="0" applyFill="0" applyBorder="0" applyAlignment="0" applyProtection="0"/>
    <xf numFmtId="0" fontId="1"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xf numFmtId="0" fontId="2" fillId="4" borderId="10" applyNumberFormat="0" applyFont="0" applyAlignment="0" applyProtection="0"/>
  </cellStyleXfs>
  <cellXfs count="564">
    <xf numFmtId="0" fontId="0" fillId="0" borderId="0" xfId="0" applyAlignment="1">
      <alignment/>
    </xf>
    <xf numFmtId="0" fontId="2" fillId="0" borderId="0" xfId="316" applyFill="1">
      <alignment/>
      <protection/>
    </xf>
    <xf numFmtId="0" fontId="2" fillId="0" borderId="0" xfId="316">
      <alignment/>
      <protection/>
    </xf>
    <xf numFmtId="0" fontId="3" fillId="0" borderId="0" xfId="316" applyFont="1" applyAlignment="1">
      <alignment horizontal="center" vertical="center"/>
      <protection/>
    </xf>
    <xf numFmtId="0" fontId="3" fillId="0" borderId="0" xfId="316" applyNumberFormat="1" applyFont="1" applyAlignment="1">
      <alignment horizontal="center" vertical="center"/>
      <protection/>
    </xf>
    <xf numFmtId="0" fontId="5" fillId="12" borderId="11" xfId="316" applyNumberFormat="1" applyFont="1" applyFill="1" applyBorder="1" applyAlignment="1" applyProtection="1">
      <alignment horizontal="center" vertical="center" wrapText="1"/>
      <protection/>
    </xf>
    <xf numFmtId="0" fontId="5" fillId="12" borderId="11" xfId="316" applyNumberFormat="1" applyFont="1" applyFill="1" applyBorder="1" applyAlignment="1" applyProtection="1">
      <alignment vertical="center" wrapText="1"/>
      <protection/>
    </xf>
    <xf numFmtId="0" fontId="3" fillId="12" borderId="12" xfId="316" applyFont="1" applyFill="1" applyBorder="1" applyAlignment="1">
      <alignment horizontal="center" vertical="center"/>
      <protection/>
    </xf>
    <xf numFmtId="0" fontId="3" fillId="12" borderId="11" xfId="316" applyFont="1" applyFill="1" applyBorder="1" applyAlignment="1">
      <alignment horizontal="center" vertical="center"/>
      <protection/>
    </xf>
    <xf numFmtId="0" fontId="3" fillId="12" borderId="13" xfId="316" applyFont="1" applyFill="1" applyBorder="1" applyAlignment="1">
      <alignment horizontal="center" vertical="center"/>
      <protection/>
    </xf>
    <xf numFmtId="49" fontId="3" fillId="0" borderId="11" xfId="317" applyNumberFormat="1" applyFont="1" applyFill="1" applyBorder="1" applyAlignment="1" applyProtection="1">
      <alignment horizontal="center" vertical="center" wrapText="1"/>
      <protection/>
    </xf>
    <xf numFmtId="49" fontId="3" fillId="0" borderId="11" xfId="317" applyNumberFormat="1" applyFont="1" applyFill="1" applyBorder="1" applyAlignment="1" applyProtection="1">
      <alignment horizontal="left" vertical="center" wrapText="1"/>
      <protection/>
    </xf>
    <xf numFmtId="49" fontId="3" fillId="0" borderId="14" xfId="317" applyNumberFormat="1" applyFont="1" applyFill="1" applyBorder="1" applyAlignment="1" applyProtection="1">
      <alignment horizontal="left" vertical="center" wrapText="1"/>
      <protection/>
    </xf>
    <xf numFmtId="176" fontId="3" fillId="0" borderId="15" xfId="317" applyNumberFormat="1" applyFont="1" applyFill="1" applyBorder="1" applyAlignment="1" applyProtection="1">
      <alignment horizontal="right" vertical="center" wrapText="1"/>
      <protection/>
    </xf>
    <xf numFmtId="176" fontId="3" fillId="0" borderId="11" xfId="317" applyNumberFormat="1" applyFont="1" applyFill="1" applyBorder="1" applyAlignment="1" applyProtection="1">
      <alignment horizontal="right" vertical="center" wrapText="1"/>
      <protection/>
    </xf>
    <xf numFmtId="49" fontId="3" fillId="0" borderId="15" xfId="317" applyNumberFormat="1" applyFont="1" applyFill="1" applyBorder="1" applyAlignment="1" applyProtection="1">
      <alignment horizontal="left" vertical="center" wrapText="1"/>
      <protection/>
    </xf>
    <xf numFmtId="0" fontId="3" fillId="0" borderId="0" xfId="316" applyFont="1" applyFill="1" applyAlignment="1">
      <alignment horizontal="center" vertical="center"/>
      <protection/>
    </xf>
    <xf numFmtId="0" fontId="3" fillId="0" borderId="0" xfId="316" applyNumberFormat="1" applyFont="1" applyFill="1" applyAlignment="1">
      <alignment horizontal="center" vertical="center"/>
      <protection/>
    </xf>
    <xf numFmtId="0" fontId="2" fillId="0" borderId="0" xfId="316" applyAlignment="1">
      <alignment horizontal="center"/>
      <protection/>
    </xf>
    <xf numFmtId="49" fontId="3" fillId="0" borderId="16" xfId="317" applyNumberFormat="1" applyFont="1" applyFill="1" applyBorder="1" applyAlignment="1" applyProtection="1">
      <alignment horizontal="left" vertical="center" wrapText="1"/>
      <protection/>
    </xf>
    <xf numFmtId="0" fontId="3" fillId="0" borderId="0" xfId="317" applyFont="1" applyFill="1" applyAlignment="1">
      <alignment horizontal="center" vertical="center"/>
      <protection/>
    </xf>
    <xf numFmtId="0" fontId="0" fillId="0" borderId="0" xfId="250" applyFill="1">
      <alignment/>
      <protection/>
    </xf>
    <xf numFmtId="0" fontId="2" fillId="0" borderId="0" xfId="298" applyFill="1">
      <alignment/>
      <protection/>
    </xf>
    <xf numFmtId="0" fontId="2" fillId="0" borderId="0" xfId="298">
      <alignment/>
      <protection/>
    </xf>
    <xf numFmtId="0" fontId="3" fillId="0" borderId="0" xfId="298" applyFont="1" applyAlignment="1">
      <alignment horizontal="center" vertical="center"/>
      <protection/>
    </xf>
    <xf numFmtId="0" fontId="3" fillId="0" borderId="0" xfId="298" applyNumberFormat="1" applyFont="1" applyAlignment="1">
      <alignment horizontal="center" vertical="center"/>
      <protection/>
    </xf>
    <xf numFmtId="0" fontId="5" fillId="12" borderId="17" xfId="298" applyNumberFormat="1" applyFont="1" applyFill="1" applyBorder="1" applyAlignment="1" applyProtection="1">
      <alignment horizontal="center" vertical="center" wrapText="1"/>
      <protection/>
    </xf>
    <xf numFmtId="0" fontId="5" fillId="12" borderId="12" xfId="298" applyNumberFormat="1" applyFont="1" applyFill="1" applyBorder="1" applyAlignment="1" applyProtection="1">
      <alignment horizontal="center" vertical="center"/>
      <protection/>
    </xf>
    <xf numFmtId="0" fontId="5" fillId="12" borderId="18" xfId="298" applyNumberFormat="1" applyFont="1" applyFill="1" applyBorder="1" applyAlignment="1" applyProtection="1">
      <alignment horizontal="center" vertical="center"/>
      <protection/>
    </xf>
    <xf numFmtId="0" fontId="5" fillId="12" borderId="0" xfId="298" applyNumberFormat="1" applyFont="1" applyFill="1" applyAlignment="1" applyProtection="1">
      <alignment horizontal="center" vertical="center" wrapText="1"/>
      <protection/>
    </xf>
    <xf numFmtId="0" fontId="3" fillId="12" borderId="12" xfId="298" applyFont="1" applyFill="1" applyBorder="1" applyAlignment="1">
      <alignment horizontal="center" vertical="center"/>
      <protection/>
    </xf>
    <xf numFmtId="0" fontId="3" fillId="12" borderId="13" xfId="298" applyFont="1" applyFill="1" applyBorder="1" applyAlignment="1">
      <alignment horizontal="center" vertical="center"/>
      <protection/>
    </xf>
    <xf numFmtId="49" fontId="3" fillId="0" borderId="14" xfId="299" applyNumberFormat="1" applyFont="1" applyFill="1" applyBorder="1" applyAlignment="1" applyProtection="1">
      <alignment horizontal="center" vertical="center" wrapText="1"/>
      <protection/>
    </xf>
    <xf numFmtId="49" fontId="3" fillId="0" borderId="15" xfId="299" applyNumberFormat="1" applyFont="1" applyFill="1" applyBorder="1" applyAlignment="1" applyProtection="1">
      <alignment horizontal="left" vertical="center" wrapText="1"/>
      <protection/>
    </xf>
    <xf numFmtId="176" fontId="3" fillId="0" borderId="15" xfId="299" applyNumberFormat="1" applyFont="1" applyFill="1" applyBorder="1" applyAlignment="1" applyProtection="1">
      <alignment horizontal="right" vertical="center" wrapText="1"/>
      <protection/>
    </xf>
    <xf numFmtId="0" fontId="3" fillId="0" borderId="15" xfId="299" applyNumberFormat="1" applyFont="1" applyFill="1" applyBorder="1" applyAlignment="1" applyProtection="1">
      <alignment horizontal="left" vertical="center" wrapText="1"/>
      <protection/>
    </xf>
    <xf numFmtId="0" fontId="3" fillId="0" borderId="0" xfId="298" applyFont="1" applyFill="1" applyAlignment="1">
      <alignment horizontal="center" vertical="center"/>
      <protection/>
    </xf>
    <xf numFmtId="0" fontId="3" fillId="0" borderId="0" xfId="298" applyNumberFormat="1" applyFont="1" applyFill="1" applyAlignment="1">
      <alignment horizontal="center" vertical="center"/>
      <protection/>
    </xf>
    <xf numFmtId="0" fontId="2" fillId="0" borderId="0" xfId="298" applyAlignment="1">
      <alignment horizontal="center"/>
      <protection/>
    </xf>
    <xf numFmtId="0" fontId="5" fillId="12" borderId="19" xfId="298" applyNumberFormat="1" applyFont="1" applyFill="1" applyBorder="1" applyAlignment="1" applyProtection="1">
      <alignment horizontal="center" vertical="center"/>
      <protection/>
    </xf>
    <xf numFmtId="49" fontId="3" fillId="0" borderId="11" xfId="299" applyNumberFormat="1" applyFont="1" applyFill="1" applyBorder="1" applyAlignment="1" applyProtection="1">
      <alignment horizontal="left" vertical="center" wrapText="1"/>
      <protection/>
    </xf>
    <xf numFmtId="0" fontId="3" fillId="0" borderId="0" xfId="299" applyFont="1" applyFill="1" applyAlignment="1">
      <alignment horizontal="center" vertical="center"/>
      <protection/>
    </xf>
    <xf numFmtId="0" fontId="2" fillId="0" borderId="0" xfId="300" applyFill="1">
      <alignment vertical="center"/>
      <protection/>
    </xf>
    <xf numFmtId="0" fontId="2" fillId="0" borderId="0" xfId="300">
      <alignment vertical="center"/>
      <protection/>
    </xf>
    <xf numFmtId="0" fontId="2" fillId="0" borderId="0" xfId="300" applyAlignment="1">
      <alignment horizontal="center" vertical="center"/>
      <protection/>
    </xf>
    <xf numFmtId="0" fontId="2" fillId="12" borderId="13" xfId="300" applyFill="1" applyBorder="1" applyAlignment="1">
      <alignment horizontal="center" vertical="center" wrapText="1"/>
      <protection/>
    </xf>
    <xf numFmtId="0" fontId="2" fillId="12" borderId="12" xfId="300" applyFill="1" applyBorder="1" applyAlignment="1">
      <alignment horizontal="center" vertical="center" wrapText="1"/>
      <protection/>
    </xf>
    <xf numFmtId="49" fontId="2" fillId="0" borderId="11" xfId="300" applyNumberFormat="1" applyFont="1" applyFill="1" applyBorder="1" applyAlignment="1" applyProtection="1">
      <alignment vertical="center" wrapText="1"/>
      <protection/>
    </xf>
    <xf numFmtId="176" fontId="2" fillId="0" borderId="15" xfId="300" applyNumberFormat="1" applyFont="1" applyFill="1" applyBorder="1" applyAlignment="1" applyProtection="1">
      <alignment horizontal="right" vertical="center" wrapText="1"/>
      <protection/>
    </xf>
    <xf numFmtId="176" fontId="2" fillId="0" borderId="11" xfId="300" applyNumberFormat="1" applyFont="1" applyFill="1" applyBorder="1" applyAlignment="1" applyProtection="1">
      <alignment horizontal="right" vertical="center" wrapText="1"/>
      <protection/>
    </xf>
    <xf numFmtId="0" fontId="2" fillId="0" borderId="0" xfId="300" applyFont="1" applyAlignment="1">
      <alignment horizontal="right" vertical="center"/>
      <protection/>
    </xf>
    <xf numFmtId="177" fontId="2" fillId="0" borderId="14" xfId="300" applyNumberFormat="1" applyFont="1" applyFill="1" applyBorder="1" applyAlignment="1" applyProtection="1">
      <alignment horizontal="right" vertical="center" wrapText="1"/>
      <protection/>
    </xf>
    <xf numFmtId="177" fontId="2" fillId="0" borderId="15" xfId="300" applyNumberFormat="1" applyFont="1" applyFill="1" applyBorder="1" applyAlignment="1" applyProtection="1">
      <alignment horizontal="right" vertical="center" wrapText="1"/>
      <protection/>
    </xf>
    <xf numFmtId="177" fontId="2" fillId="0" borderId="11" xfId="300" applyNumberFormat="1" applyFont="1" applyFill="1" applyBorder="1" applyAlignment="1" applyProtection="1">
      <alignment horizontal="right" vertical="center" wrapText="1"/>
      <protection/>
    </xf>
    <xf numFmtId="0" fontId="0" fillId="0" borderId="0" xfId="0" applyFill="1" applyAlignment="1">
      <alignment/>
    </xf>
    <xf numFmtId="4" fontId="2" fillId="0" borderId="0" xfId="300" applyNumberFormat="1" applyFont="1" applyFill="1" applyAlignment="1" applyProtection="1">
      <alignment vertical="center"/>
      <protection/>
    </xf>
    <xf numFmtId="0" fontId="6" fillId="0" borderId="0" xfId="0" applyFont="1" applyAlignment="1">
      <alignment vertical="center"/>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12" borderId="13" xfId="312" applyFont="1" applyFill="1" applyBorder="1" applyAlignment="1">
      <alignment horizontal="center" vertical="center" wrapText="1"/>
      <protection/>
    </xf>
    <xf numFmtId="49" fontId="3" fillId="0" borderId="11" xfId="312" applyNumberFormat="1" applyFont="1" applyFill="1" applyBorder="1" applyAlignment="1" applyProtection="1">
      <alignment horizontal="center" vertical="center" wrapText="1"/>
      <protection/>
    </xf>
    <xf numFmtId="49" fontId="3" fillId="0" borderId="11" xfId="273" applyNumberFormat="1" applyFont="1" applyFill="1" applyBorder="1" applyAlignment="1">
      <alignment horizontal="center" vertical="center"/>
      <protection/>
    </xf>
    <xf numFmtId="4" fontId="3" fillId="0" borderId="11" xfId="0" applyNumberFormat="1" applyFont="1" applyFill="1" applyBorder="1" applyAlignment="1">
      <alignment wrapText="1"/>
    </xf>
    <xf numFmtId="0" fontId="3" fillId="0" borderId="11" xfId="612" applyNumberFormat="1" applyFont="1" applyFill="1" applyBorder="1" applyAlignment="1" applyProtection="1">
      <alignment horizontal="center" vertical="center" wrapText="1"/>
      <protection/>
    </xf>
    <xf numFmtId="4" fontId="3" fillId="0" borderId="11" xfId="0" applyNumberFormat="1" applyFont="1" applyFill="1" applyBorder="1" applyAlignment="1">
      <alignment horizontal="right" wrapText="1"/>
    </xf>
    <xf numFmtId="0" fontId="0" fillId="0" borderId="11" xfId="273" applyFill="1" applyBorder="1" applyAlignment="1">
      <alignment vertical="center"/>
      <protection/>
    </xf>
    <xf numFmtId="0" fontId="3" fillId="0" borderId="11" xfId="273" applyFont="1" applyFill="1" applyBorder="1" applyAlignment="1">
      <alignment vertical="center"/>
      <protection/>
    </xf>
    <xf numFmtId="0" fontId="7" fillId="0" borderId="11" xfId="273" applyFont="1" applyBorder="1" applyAlignment="1">
      <alignment horizontal="center" vertical="center"/>
      <protection/>
    </xf>
    <xf numFmtId="0" fontId="3" fillId="0" borderId="11" xfId="273" applyFont="1" applyBorder="1" applyAlignment="1">
      <alignment horizontal="center" vertical="center"/>
      <protection/>
    </xf>
    <xf numFmtId="49" fontId="3" fillId="12" borderId="11" xfId="273" applyNumberFormat="1" applyFont="1" applyFill="1" applyBorder="1" applyAlignment="1">
      <alignment horizontal="center" vertical="center"/>
      <protection/>
    </xf>
    <xf numFmtId="0" fontId="3" fillId="12" borderId="11" xfId="273" applyFont="1" applyFill="1" applyBorder="1" applyAlignment="1">
      <alignment vertical="center"/>
      <protection/>
    </xf>
    <xf numFmtId="0" fontId="3" fillId="12" borderId="11" xfId="273" applyFont="1" applyFill="1" applyBorder="1" applyAlignment="1">
      <alignment horizontal="center" vertical="center"/>
      <protection/>
    </xf>
    <xf numFmtId="0" fontId="0" fillId="0" borderId="11" xfId="0" applyBorder="1" applyAlignment="1">
      <alignment/>
    </xf>
    <xf numFmtId="178" fontId="3" fillId="12" borderId="11" xfId="306" applyNumberFormat="1" applyFont="1" applyFill="1" applyBorder="1" applyAlignment="1">
      <alignment horizontal="center" vertical="center"/>
      <protection/>
    </xf>
    <xf numFmtId="0" fontId="3" fillId="0" borderId="0" xfId="0" applyFont="1" applyAlignment="1">
      <alignment vertical="center"/>
    </xf>
    <xf numFmtId="0" fontId="3" fillId="12" borderId="0" xfId="301" applyFont="1" applyFill="1" applyAlignment="1">
      <alignment vertical="center"/>
      <protection/>
    </xf>
    <xf numFmtId="0" fontId="2" fillId="0" borderId="0" xfId="301" applyFill="1" applyAlignment="1">
      <alignment vertical="center"/>
      <protection/>
    </xf>
    <xf numFmtId="0" fontId="2" fillId="0" borderId="0" xfId="301" applyAlignment="1">
      <alignment horizontal="center" vertical="center" wrapText="1"/>
      <protection/>
    </xf>
    <xf numFmtId="0" fontId="2" fillId="0" borderId="0" xfId="301">
      <alignment vertical="center"/>
      <protection/>
    </xf>
    <xf numFmtId="0" fontId="2" fillId="0" borderId="0" xfId="301" applyNumberFormat="1" applyFont="1" applyFill="1" applyAlignment="1" applyProtection="1">
      <alignment vertical="center"/>
      <protection/>
    </xf>
    <xf numFmtId="0" fontId="3" fillId="12" borderId="11" xfId="301" applyFont="1" applyFill="1" applyBorder="1" applyAlignment="1">
      <alignment horizontal="centerContinuous" vertical="center"/>
      <protection/>
    </xf>
    <xf numFmtId="0" fontId="3" fillId="12" borderId="11" xfId="301" applyNumberFormat="1" applyFont="1" applyFill="1" applyBorder="1" applyAlignment="1" applyProtection="1">
      <alignment horizontal="centerContinuous" vertical="center"/>
      <protection/>
    </xf>
    <xf numFmtId="0" fontId="3" fillId="12" borderId="11" xfId="301" applyFont="1" applyFill="1" applyBorder="1" applyAlignment="1">
      <alignment horizontal="center" vertical="center" wrapText="1"/>
      <protection/>
    </xf>
    <xf numFmtId="179" fontId="3" fillId="0" borderId="11" xfId="306" applyNumberFormat="1" applyFont="1" applyFill="1" applyBorder="1" applyAlignment="1" applyProtection="1">
      <alignment horizontal="right" vertical="center" wrapText="1"/>
      <protection/>
    </xf>
    <xf numFmtId="0" fontId="3" fillId="0" borderId="11" xfId="301" applyFont="1" applyFill="1" applyBorder="1" applyAlignment="1">
      <alignment horizontal="center" vertical="center" wrapText="1"/>
      <protection/>
    </xf>
    <xf numFmtId="178" fontId="3" fillId="0" borderId="11" xfId="306" applyNumberFormat="1" applyFont="1" applyFill="1" applyBorder="1" applyAlignment="1">
      <alignment horizontal="center" vertical="center"/>
      <protection/>
    </xf>
    <xf numFmtId="0" fontId="3" fillId="0" borderId="11" xfId="306" applyFont="1" applyFill="1" applyBorder="1" applyAlignment="1">
      <alignment horizontal="center" vertical="center"/>
      <protection/>
    </xf>
    <xf numFmtId="0" fontId="3" fillId="12" borderId="11" xfId="306" applyFont="1" applyFill="1" applyBorder="1" applyAlignment="1">
      <alignment horizontal="center" vertical="center"/>
      <protection/>
    </xf>
    <xf numFmtId="0" fontId="0" fillId="0" borderId="11" xfId="273" applyFont="1" applyFill="1" applyBorder="1" applyAlignment="1">
      <alignment vertical="center"/>
      <protection/>
    </xf>
    <xf numFmtId="0" fontId="0" fillId="0" borderId="11" xfId="273" applyFont="1" applyBorder="1" applyAlignment="1">
      <alignment horizontal="center" vertical="center"/>
      <protection/>
    </xf>
    <xf numFmtId="0" fontId="2" fillId="0" borderId="0" xfId="301" applyNumberFormat="1" applyFont="1" applyFill="1" applyAlignment="1" applyProtection="1">
      <alignment horizontal="center" vertical="center" wrapText="1"/>
      <protection/>
    </xf>
    <xf numFmtId="0" fontId="2" fillId="0" borderId="20" xfId="301" applyBorder="1" applyAlignment="1">
      <alignment horizontal="right" vertical="center"/>
      <protection/>
    </xf>
    <xf numFmtId="0" fontId="3" fillId="12" borderId="0" xfId="301" applyFont="1" applyFill="1" applyAlignment="1">
      <alignment horizontal="center" vertical="center"/>
      <protection/>
    </xf>
    <xf numFmtId="176" fontId="2" fillId="0" borderId="11" xfId="306" applyNumberFormat="1" applyFont="1" applyFill="1" applyBorder="1" applyAlignment="1" applyProtection="1">
      <alignment horizontal="right" vertical="center" wrapText="1"/>
      <protection/>
    </xf>
    <xf numFmtId="179" fontId="2" fillId="0" borderId="11" xfId="301" applyNumberFormat="1" applyFont="1" applyFill="1" applyBorder="1" applyAlignment="1" applyProtection="1">
      <alignment horizontal="right" vertical="center" wrapText="1"/>
      <protection/>
    </xf>
    <xf numFmtId="179" fontId="2" fillId="0" borderId="11" xfId="301" applyNumberFormat="1" applyFill="1" applyBorder="1" applyAlignment="1">
      <alignment horizontal="right" vertical="center" wrapText="1"/>
      <protection/>
    </xf>
    <xf numFmtId="0" fontId="2" fillId="0" borderId="11" xfId="306" applyFill="1" applyBorder="1">
      <alignment vertical="center"/>
      <protection/>
    </xf>
    <xf numFmtId="0" fontId="2" fillId="0" borderId="11" xfId="301" applyFill="1" applyBorder="1" applyAlignment="1">
      <alignment horizontal="center" vertical="center" wrapText="1"/>
      <protection/>
    </xf>
    <xf numFmtId="0" fontId="2" fillId="0" borderId="11" xfId="301" applyBorder="1" applyAlignment="1">
      <alignment horizontal="center" vertical="center" wrapText="1"/>
      <protection/>
    </xf>
    <xf numFmtId="0" fontId="0" fillId="0" borderId="11" xfId="273" applyFont="1" applyFill="1" applyBorder="1" applyAlignment="1">
      <alignment horizontal="center" vertical="center"/>
      <protection/>
    </xf>
    <xf numFmtId="0" fontId="2" fillId="0" borderId="11" xfId="306" applyBorder="1">
      <alignment vertical="center"/>
      <protection/>
    </xf>
    <xf numFmtId="0" fontId="2" fillId="0" borderId="0" xfId="301" applyFill="1" applyAlignment="1">
      <alignment horizontal="center" vertical="center" wrapText="1"/>
      <protection/>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 fillId="0" borderId="0" xfId="302" applyFill="1">
      <alignment vertical="center"/>
      <protection/>
    </xf>
    <xf numFmtId="0" fontId="2" fillId="0" borderId="0" xfId="302">
      <alignment vertical="center"/>
      <protection/>
    </xf>
    <xf numFmtId="0" fontId="3" fillId="0" borderId="0" xfId="302" applyFont="1" applyAlignment="1">
      <alignment horizontal="center" vertical="center" wrapText="1"/>
      <protection/>
    </xf>
    <xf numFmtId="49" fontId="3" fillId="12" borderId="0" xfId="302" applyNumberFormat="1" applyFont="1" applyFill="1" applyAlignment="1">
      <alignment vertical="center"/>
      <protection/>
    </xf>
    <xf numFmtId="0" fontId="3" fillId="0" borderId="0" xfId="302" applyFont="1" applyFill="1" applyAlignment="1">
      <alignment horizontal="centerContinuous" vertical="center"/>
      <protection/>
    </xf>
    <xf numFmtId="0" fontId="3" fillId="0" borderId="0" xfId="302" applyFont="1" applyAlignment="1">
      <alignment horizontal="centerContinuous" vertical="center"/>
      <protection/>
    </xf>
    <xf numFmtId="0" fontId="3" fillId="12" borderId="20" xfId="302" applyFont="1" applyFill="1" applyBorder="1" applyAlignment="1">
      <alignment horizontal="center" vertical="center" wrapText="1"/>
      <protection/>
    </xf>
    <xf numFmtId="0" fontId="3" fillId="12" borderId="12" xfId="302" applyFont="1" applyFill="1" applyBorder="1" applyAlignment="1">
      <alignment horizontal="center" vertical="center" wrapText="1"/>
      <protection/>
    </xf>
    <xf numFmtId="0" fontId="3" fillId="12" borderId="13" xfId="302" applyFont="1" applyFill="1" applyBorder="1" applyAlignment="1">
      <alignment horizontal="center" vertical="center" wrapText="1"/>
      <protection/>
    </xf>
    <xf numFmtId="49" fontId="3" fillId="0" borderId="15" xfId="302" applyNumberFormat="1" applyFont="1" applyFill="1" applyBorder="1" applyAlignment="1" applyProtection="1">
      <alignment horizontal="center" vertical="center" wrapText="1"/>
      <protection/>
    </xf>
    <xf numFmtId="49" fontId="3" fillId="0" borderId="11" xfId="302" applyNumberFormat="1" applyFont="1" applyFill="1" applyBorder="1" applyAlignment="1" applyProtection="1">
      <alignment horizontal="center" vertical="center" wrapText="1"/>
      <protection/>
    </xf>
    <xf numFmtId="49" fontId="3" fillId="0" borderId="14" xfId="302" applyNumberFormat="1" applyFont="1" applyFill="1" applyBorder="1" applyAlignment="1" applyProtection="1">
      <alignment horizontal="left" vertical="center" wrapText="1"/>
      <protection/>
    </xf>
    <xf numFmtId="0" fontId="3" fillId="0" borderId="15" xfId="302" applyNumberFormat="1" applyFont="1" applyFill="1" applyBorder="1" applyAlignment="1" applyProtection="1">
      <alignment horizontal="left" vertical="center" wrapText="1"/>
      <protection/>
    </xf>
    <xf numFmtId="176" fontId="3" fillId="0" borderId="11" xfId="302" applyNumberFormat="1" applyFont="1" applyFill="1" applyBorder="1" applyAlignment="1" applyProtection="1">
      <alignment horizontal="right" vertical="center" wrapText="1"/>
      <protection/>
    </xf>
    <xf numFmtId="176" fontId="3" fillId="0" borderId="14" xfId="302" applyNumberFormat="1" applyFont="1" applyFill="1" applyBorder="1" applyAlignment="1" applyProtection="1">
      <alignment horizontal="right" vertical="center" wrapText="1"/>
      <protection/>
    </xf>
    <xf numFmtId="176" fontId="3" fillId="0" borderId="15" xfId="302" applyNumberFormat="1" applyFont="1" applyFill="1" applyBorder="1" applyAlignment="1" applyProtection="1">
      <alignment horizontal="right" vertical="center" wrapText="1"/>
      <protection/>
    </xf>
    <xf numFmtId="178" fontId="3" fillId="0" borderId="0" xfId="302" applyNumberFormat="1" applyFont="1" applyFill="1" applyAlignment="1">
      <alignment horizontal="center" vertical="center"/>
      <protection/>
    </xf>
    <xf numFmtId="49" fontId="3" fillId="0" borderId="0" xfId="302" applyNumberFormat="1" applyFont="1" applyFill="1" applyAlignment="1">
      <alignment horizontal="center" vertical="center"/>
      <protection/>
    </xf>
    <xf numFmtId="0" fontId="3" fillId="0" borderId="0" xfId="302" applyFont="1" applyFill="1" applyAlignment="1">
      <alignment horizontal="left" vertical="center"/>
      <protection/>
    </xf>
    <xf numFmtId="49" fontId="3" fillId="12" borderId="0" xfId="302" applyNumberFormat="1" applyFont="1" applyFill="1" applyAlignment="1">
      <alignment horizontal="center" vertical="center"/>
      <protection/>
    </xf>
    <xf numFmtId="178" fontId="3" fillId="12" borderId="0" xfId="302" applyNumberFormat="1" applyFont="1" applyFill="1" applyAlignment="1">
      <alignment horizontal="center" vertical="center"/>
      <protection/>
    </xf>
    <xf numFmtId="0" fontId="3" fillId="12" borderId="0" xfId="302" applyFont="1" applyFill="1" applyAlignment="1">
      <alignment horizontal="left" vertical="center"/>
      <protection/>
    </xf>
    <xf numFmtId="0" fontId="2" fillId="0" borderId="0" xfId="302" applyFont="1" applyAlignment="1">
      <alignment horizontal="right" vertical="center" wrapText="1"/>
      <protection/>
    </xf>
    <xf numFmtId="178" fontId="3" fillId="12" borderId="0" xfId="302" applyNumberFormat="1" applyFont="1" applyFill="1" applyAlignment="1">
      <alignment vertical="center"/>
      <protection/>
    </xf>
    <xf numFmtId="0" fontId="2" fillId="0" borderId="20" xfId="302" applyFont="1" applyBorder="1" applyAlignment="1">
      <alignment horizontal="left" vertical="center" wrapText="1"/>
      <protection/>
    </xf>
    <xf numFmtId="0" fontId="3" fillId="12" borderId="0" xfId="302" applyFont="1" applyFill="1" applyAlignment="1">
      <alignment vertical="center"/>
      <protection/>
    </xf>
    <xf numFmtId="176" fontId="2" fillId="0" borderId="15" xfId="302" applyNumberFormat="1" applyFont="1" applyFill="1" applyBorder="1" applyAlignment="1" applyProtection="1">
      <alignment horizontal="right" vertical="center" wrapText="1"/>
      <protection/>
    </xf>
    <xf numFmtId="176" fontId="2" fillId="0" borderId="11" xfId="302" applyNumberFormat="1" applyFont="1" applyFill="1" applyBorder="1" applyAlignment="1" applyProtection="1">
      <alignment horizontal="right" vertical="center" wrapText="1"/>
      <protection/>
    </xf>
    <xf numFmtId="0" fontId="2" fillId="0" borderId="0" xfId="302" applyFont="1" applyFill="1" applyAlignment="1">
      <alignment horizontal="centerContinuous" vertical="center"/>
      <protection/>
    </xf>
    <xf numFmtId="0" fontId="2" fillId="0" borderId="0" xfId="302" applyFont="1" applyAlignment="1">
      <alignment horizontal="centerContinuous" vertical="center"/>
      <protection/>
    </xf>
    <xf numFmtId="0" fontId="2" fillId="0" borderId="0" xfId="305" applyFill="1">
      <alignment vertical="center"/>
      <protection/>
    </xf>
    <xf numFmtId="0" fontId="2" fillId="0" borderId="0" xfId="305">
      <alignment vertical="center"/>
      <protection/>
    </xf>
    <xf numFmtId="0" fontId="3" fillId="0" borderId="0" xfId="305" applyFont="1" applyAlignment="1">
      <alignment horizontal="center" vertical="center" wrapText="1"/>
      <protection/>
    </xf>
    <xf numFmtId="49" fontId="3" fillId="12" borderId="0" xfId="305" applyNumberFormat="1" applyFont="1" applyFill="1" applyAlignment="1">
      <alignment vertical="center"/>
      <protection/>
    </xf>
    <xf numFmtId="0" fontId="3" fillId="0" borderId="0" xfId="305" applyFont="1" applyFill="1" applyAlignment="1">
      <alignment horizontal="centerContinuous" vertical="center"/>
      <protection/>
    </xf>
    <xf numFmtId="0" fontId="3" fillId="0" borderId="0" xfId="305" applyFont="1" applyAlignment="1">
      <alignment horizontal="centerContinuous" vertical="center"/>
      <protection/>
    </xf>
    <xf numFmtId="0" fontId="3" fillId="12" borderId="13" xfId="305" applyFont="1" applyFill="1" applyBorder="1" applyAlignment="1">
      <alignment horizontal="centerContinuous" vertical="center"/>
      <protection/>
    </xf>
    <xf numFmtId="0" fontId="3" fillId="12" borderId="21" xfId="305" applyFont="1" applyFill="1" applyBorder="1" applyAlignment="1">
      <alignment horizontal="centerContinuous" vertical="center"/>
      <protection/>
    </xf>
    <xf numFmtId="0" fontId="3" fillId="12" borderId="22" xfId="305" applyFont="1" applyFill="1" applyBorder="1" applyAlignment="1">
      <alignment horizontal="centerContinuous" vertical="center"/>
      <protection/>
    </xf>
    <xf numFmtId="0" fontId="3" fillId="12" borderId="20" xfId="305" applyFont="1" applyFill="1" applyBorder="1" applyAlignment="1">
      <alignment horizontal="center" vertical="center" wrapText="1"/>
      <protection/>
    </xf>
    <xf numFmtId="0" fontId="3" fillId="12" borderId="12" xfId="305" applyFont="1" applyFill="1" applyBorder="1" applyAlignment="1">
      <alignment horizontal="center" vertical="center" wrapText="1"/>
      <protection/>
    </xf>
    <xf numFmtId="0" fontId="3" fillId="12" borderId="13" xfId="305" applyFont="1" applyFill="1" applyBorder="1" applyAlignment="1">
      <alignment horizontal="center" vertical="center" wrapText="1"/>
      <protection/>
    </xf>
    <xf numFmtId="49" fontId="3" fillId="0" borderId="15" xfId="305" applyNumberFormat="1" applyFont="1" applyFill="1" applyBorder="1" applyAlignment="1" applyProtection="1">
      <alignment horizontal="center" vertical="center" wrapText="1"/>
      <protection/>
    </xf>
    <xf numFmtId="49" fontId="3" fillId="0" borderId="11" xfId="305" applyNumberFormat="1" applyFont="1" applyFill="1" applyBorder="1" applyAlignment="1" applyProtection="1">
      <alignment horizontal="center" vertical="center" wrapText="1"/>
      <protection/>
    </xf>
    <xf numFmtId="49" fontId="3" fillId="0" borderId="14" xfId="305" applyNumberFormat="1" applyFont="1" applyFill="1" applyBorder="1" applyAlignment="1" applyProtection="1">
      <alignment horizontal="left" vertical="center" wrapText="1"/>
      <protection/>
    </xf>
    <xf numFmtId="0" fontId="3" fillId="0" borderId="11" xfId="305" applyNumberFormat="1" applyFont="1" applyFill="1" applyBorder="1" applyAlignment="1" applyProtection="1">
      <alignment horizontal="left" vertical="center" wrapText="1"/>
      <protection/>
    </xf>
    <xf numFmtId="176" fontId="3" fillId="0" borderId="14" xfId="305" applyNumberFormat="1" applyFont="1" applyFill="1" applyBorder="1" applyAlignment="1" applyProtection="1">
      <alignment horizontal="right" vertical="center" wrapText="1"/>
      <protection/>
    </xf>
    <xf numFmtId="176" fontId="3" fillId="0" borderId="15" xfId="305" applyNumberFormat="1" applyFont="1" applyFill="1" applyBorder="1" applyAlignment="1" applyProtection="1">
      <alignment horizontal="right" vertical="center" wrapText="1"/>
      <protection/>
    </xf>
    <xf numFmtId="178" fontId="3" fillId="0" borderId="0" xfId="305" applyNumberFormat="1" applyFont="1" applyFill="1" applyAlignment="1">
      <alignment horizontal="center" vertical="center"/>
      <protection/>
    </xf>
    <xf numFmtId="49" fontId="3" fillId="0" borderId="0" xfId="305" applyNumberFormat="1" applyFont="1" applyFill="1" applyAlignment="1">
      <alignment horizontal="center" vertical="center"/>
      <protection/>
    </xf>
    <xf numFmtId="0" fontId="3" fillId="0" borderId="0" xfId="305" applyFont="1" applyFill="1" applyAlignment="1">
      <alignment horizontal="left" vertical="center"/>
      <protection/>
    </xf>
    <xf numFmtId="178" fontId="3" fillId="12" borderId="0" xfId="305" applyNumberFormat="1" applyFont="1" applyFill="1" applyAlignment="1">
      <alignment horizontal="center" vertical="center"/>
      <protection/>
    </xf>
    <xf numFmtId="49" fontId="3" fillId="12" borderId="0" xfId="305" applyNumberFormat="1" applyFont="1" applyFill="1" applyAlignment="1">
      <alignment horizontal="center" vertical="center"/>
      <protection/>
    </xf>
    <xf numFmtId="0" fontId="3" fillId="12" borderId="0" xfId="305" applyFont="1" applyFill="1" applyAlignment="1">
      <alignment horizontal="left" vertical="center"/>
      <protection/>
    </xf>
    <xf numFmtId="176" fontId="3" fillId="0" borderId="11" xfId="305" applyNumberFormat="1" applyFont="1" applyFill="1" applyBorder="1" applyAlignment="1" applyProtection="1">
      <alignment horizontal="right" vertical="center" wrapText="1"/>
      <protection/>
    </xf>
    <xf numFmtId="0" fontId="2" fillId="0" borderId="0" xfId="305" applyFont="1" applyAlignment="1">
      <alignment horizontal="right" vertical="center" wrapText="1"/>
      <protection/>
    </xf>
    <xf numFmtId="178" fontId="3" fillId="12" borderId="0" xfId="305" applyNumberFormat="1" applyFont="1" applyFill="1" applyAlignment="1">
      <alignment vertical="center"/>
      <protection/>
    </xf>
    <xf numFmtId="0" fontId="2" fillId="0" borderId="20" xfId="305" applyFont="1" applyBorder="1" applyAlignment="1">
      <alignment horizontal="left" vertical="center" wrapText="1"/>
      <protection/>
    </xf>
    <xf numFmtId="0" fontId="3" fillId="12" borderId="0" xfId="305" applyFont="1" applyFill="1" applyAlignment="1">
      <alignment vertical="center"/>
      <protection/>
    </xf>
    <xf numFmtId="176" fontId="2" fillId="0" borderId="15" xfId="305" applyNumberFormat="1" applyFont="1" applyFill="1" applyBorder="1" applyAlignment="1" applyProtection="1">
      <alignment horizontal="right" vertical="center" wrapText="1"/>
      <protection/>
    </xf>
    <xf numFmtId="176" fontId="2" fillId="0" borderId="11" xfId="305" applyNumberFormat="1" applyFont="1" applyFill="1" applyBorder="1" applyAlignment="1" applyProtection="1">
      <alignment horizontal="right" vertical="center" wrapText="1"/>
      <protection/>
    </xf>
    <xf numFmtId="0" fontId="2" fillId="0" borderId="0" xfId="305" applyFont="1" applyFill="1" applyAlignment="1">
      <alignment horizontal="centerContinuous" vertical="center"/>
      <protection/>
    </xf>
    <xf numFmtId="0" fontId="2" fillId="0" borderId="0" xfId="305" applyFont="1" applyAlignment="1">
      <alignment horizontal="centerContinuous" vertical="center"/>
      <protection/>
    </xf>
    <xf numFmtId="0" fontId="2" fillId="0" borderId="0" xfId="309" applyFill="1">
      <alignment vertical="center"/>
      <protection/>
    </xf>
    <xf numFmtId="0" fontId="2" fillId="0" borderId="0" xfId="309">
      <alignment vertical="center"/>
      <protection/>
    </xf>
    <xf numFmtId="0" fontId="2" fillId="0" borderId="0" xfId="309" applyAlignment="1">
      <alignment vertical="center" wrapText="1"/>
      <protection/>
    </xf>
    <xf numFmtId="0" fontId="3" fillId="0" borderId="0" xfId="309" applyFont="1" applyAlignment="1">
      <alignment horizontal="right" vertical="center" wrapText="1"/>
      <protection/>
    </xf>
    <xf numFmtId="0" fontId="3" fillId="0" borderId="20" xfId="309" applyFont="1" applyBorder="1" applyAlignment="1">
      <alignment horizontal="left" vertical="center" wrapText="1"/>
      <protection/>
    </xf>
    <xf numFmtId="0" fontId="3" fillId="0" borderId="0" xfId="309" applyFont="1" applyAlignment="1">
      <alignment horizontal="left" vertical="center" wrapText="1"/>
      <protection/>
    </xf>
    <xf numFmtId="0" fontId="3" fillId="12" borderId="19" xfId="309" applyFont="1" applyFill="1" applyBorder="1" applyAlignment="1">
      <alignment horizontal="center" vertical="center" wrapText="1"/>
      <protection/>
    </xf>
    <xf numFmtId="0" fontId="3" fillId="12" borderId="13" xfId="309" applyFont="1" applyFill="1" applyBorder="1" applyAlignment="1">
      <alignment horizontal="center" vertical="center" wrapText="1"/>
      <protection/>
    </xf>
    <xf numFmtId="0" fontId="3" fillId="12" borderId="11" xfId="312" applyFont="1" applyFill="1" applyBorder="1" applyAlignment="1">
      <alignment vertical="center"/>
      <protection/>
    </xf>
    <xf numFmtId="0" fontId="3" fillId="12" borderId="11" xfId="312" applyFont="1" applyFill="1" applyBorder="1" applyAlignment="1">
      <alignment horizontal="center" vertical="center" wrapText="1"/>
      <protection/>
    </xf>
    <xf numFmtId="49" fontId="3" fillId="0" borderId="11" xfId="309" applyNumberFormat="1" applyFont="1" applyFill="1" applyBorder="1" applyAlignment="1" applyProtection="1">
      <alignment horizontal="left" vertical="center"/>
      <protection/>
    </xf>
    <xf numFmtId="0" fontId="3" fillId="12" borderId="11" xfId="310" applyFont="1" applyFill="1" applyBorder="1" applyAlignment="1">
      <alignment horizontal="center" vertical="center" wrapText="1"/>
      <protection/>
    </xf>
    <xf numFmtId="176" fontId="3" fillId="0" borderId="11" xfId="309" applyNumberFormat="1" applyFont="1" applyFill="1" applyBorder="1" applyAlignment="1" applyProtection="1">
      <alignment horizontal="right" vertical="center" wrapText="1"/>
      <protection/>
    </xf>
    <xf numFmtId="0" fontId="3" fillId="0" borderId="0" xfId="309" applyFont="1" applyAlignment="1">
      <alignment horizontal="centerContinuous" vertical="center"/>
      <protection/>
    </xf>
    <xf numFmtId="0" fontId="3" fillId="0" borderId="0" xfId="309" applyNumberFormat="1" applyFont="1" applyFill="1" applyAlignment="1" applyProtection="1">
      <alignment vertical="center" wrapText="1"/>
      <protection/>
    </xf>
    <xf numFmtId="0" fontId="3" fillId="0" borderId="0" xfId="309" applyNumberFormat="1" applyFont="1" applyFill="1" applyAlignment="1" applyProtection="1">
      <alignment horizontal="right" vertical="center"/>
      <protection/>
    </xf>
    <xf numFmtId="0" fontId="3" fillId="0" borderId="20" xfId="309" applyNumberFormat="1" applyFont="1" applyFill="1" applyBorder="1" applyAlignment="1" applyProtection="1">
      <alignment wrapText="1"/>
      <protection/>
    </xf>
    <xf numFmtId="0" fontId="3" fillId="0" borderId="20" xfId="309" applyNumberFormat="1" applyFont="1" applyFill="1" applyBorder="1" applyAlignment="1" applyProtection="1">
      <alignment horizontal="right" vertical="center" wrapText="1"/>
      <protection/>
    </xf>
    <xf numFmtId="0" fontId="2" fillId="12" borderId="13" xfId="309" applyFill="1" applyBorder="1" applyAlignment="1">
      <alignment horizontal="center" vertical="center"/>
      <protection/>
    </xf>
    <xf numFmtId="0" fontId="3" fillId="12" borderId="13" xfId="309" applyFont="1" applyFill="1" applyBorder="1" applyAlignment="1">
      <alignment horizontal="center" vertical="center"/>
      <protection/>
    </xf>
    <xf numFmtId="0" fontId="2" fillId="0" borderId="11" xfId="309" applyFill="1" applyBorder="1">
      <alignment vertical="center"/>
      <protection/>
    </xf>
    <xf numFmtId="176" fontId="2" fillId="0" borderId="11" xfId="309" applyNumberFormat="1" applyFont="1" applyFill="1" applyBorder="1" applyAlignment="1" applyProtection="1">
      <alignment horizontal="right" vertical="center" wrapText="1"/>
      <protection/>
    </xf>
    <xf numFmtId="49" fontId="3" fillId="0" borderId="11" xfId="250" applyNumberFormat="1" applyFont="1" applyFill="1" applyBorder="1" applyAlignment="1">
      <alignment horizontal="center" vertical="center" wrapText="1"/>
      <protection/>
    </xf>
    <xf numFmtId="0" fontId="3" fillId="12" borderId="11" xfId="311" applyFont="1" applyFill="1" applyBorder="1" applyAlignment="1">
      <alignment horizontal="center" vertical="center" wrapText="1"/>
      <protection/>
    </xf>
    <xf numFmtId="180" fontId="3" fillId="0" borderId="11" xfId="612" applyNumberFormat="1" applyFont="1" applyFill="1" applyBorder="1" applyAlignment="1" applyProtection="1">
      <alignment horizontal="center" vertical="center" wrapText="1"/>
      <protection/>
    </xf>
    <xf numFmtId="4" fontId="3" fillId="0" borderId="11" xfId="0" applyNumberFormat="1" applyFont="1" applyFill="1" applyBorder="1" applyAlignment="1">
      <alignment horizontal="right" vertical="center" wrapText="1"/>
    </xf>
    <xf numFmtId="0" fontId="3" fillId="0" borderId="11" xfId="250" applyNumberFormat="1" applyFont="1" applyFill="1" applyBorder="1" applyAlignment="1">
      <alignment horizontal="center" vertical="center" wrapText="1"/>
      <protection/>
    </xf>
    <xf numFmtId="0" fontId="9" fillId="0" borderId="11" xfId="273" applyFont="1" applyFill="1" applyBorder="1" applyAlignment="1">
      <alignment vertical="center"/>
      <protection/>
    </xf>
    <xf numFmtId="180" fontId="7" fillId="0" borderId="11" xfId="273" applyNumberFormat="1" applyFont="1" applyBorder="1" applyAlignment="1">
      <alignment horizontal="center" vertical="center"/>
      <protection/>
    </xf>
    <xf numFmtId="177" fontId="3" fillId="0" borderId="11" xfId="250" applyNumberFormat="1" applyFont="1" applyFill="1" applyBorder="1" applyAlignment="1">
      <alignment horizontal="right" vertical="center" wrapText="1"/>
      <protection/>
    </xf>
    <xf numFmtId="177" fontId="0" fillId="0" borderId="0" xfId="0" applyNumberFormat="1" applyFill="1" applyAlignment="1">
      <alignment/>
    </xf>
    <xf numFmtId="177" fontId="0" fillId="0" borderId="11" xfId="0" applyNumberFormat="1" applyBorder="1" applyAlignment="1">
      <alignment/>
    </xf>
    <xf numFmtId="0" fontId="2" fillId="0" borderId="0" xfId="296" applyFill="1">
      <alignment vertical="center"/>
      <protection/>
    </xf>
    <xf numFmtId="0" fontId="3" fillId="0" borderId="0" xfId="296" applyFont="1" applyAlignment="1">
      <alignment horizontal="center" vertical="center"/>
      <protection/>
    </xf>
    <xf numFmtId="0" fontId="3" fillId="0" borderId="0" xfId="296" applyFont="1" applyAlignment="1">
      <alignment horizontal="centerContinuous" vertical="center"/>
      <protection/>
    </xf>
    <xf numFmtId="0" fontId="2" fillId="0" borderId="0" xfId="296">
      <alignment vertical="center"/>
      <protection/>
    </xf>
    <xf numFmtId="0" fontId="3" fillId="0" borderId="0" xfId="296" applyFont="1" applyFill="1" applyAlignment="1">
      <alignment horizontal="center" vertical="center"/>
      <protection/>
    </xf>
    <xf numFmtId="0" fontId="3" fillId="12" borderId="11" xfId="296" applyFont="1" applyFill="1" applyBorder="1" applyAlignment="1">
      <alignment horizontal="center" vertical="center" wrapText="1"/>
      <protection/>
    </xf>
    <xf numFmtId="0" fontId="3" fillId="12" borderId="13" xfId="296" applyFont="1" applyFill="1" applyBorder="1" applyAlignment="1">
      <alignment horizontal="center" vertical="center" wrapText="1"/>
      <protection/>
    </xf>
    <xf numFmtId="0" fontId="3" fillId="12" borderId="11" xfId="297" applyFont="1" applyFill="1" applyBorder="1" applyAlignment="1">
      <alignment horizontal="center" vertical="center" wrapText="1"/>
      <protection/>
    </xf>
    <xf numFmtId="176" fontId="2" fillId="0" borderId="11" xfId="296" applyNumberFormat="1" applyFill="1" applyBorder="1" applyAlignment="1">
      <alignment horizontal="right" vertical="center" wrapText="1"/>
      <protection/>
    </xf>
    <xf numFmtId="0" fontId="3" fillId="0" borderId="11" xfId="296" applyFont="1" applyFill="1" applyBorder="1" applyAlignment="1">
      <alignment horizontal="center" vertical="center"/>
      <protection/>
    </xf>
    <xf numFmtId="0" fontId="3" fillId="0" borderId="11" xfId="296" applyFont="1" applyBorder="1" applyAlignment="1">
      <alignment horizontal="center" vertical="center"/>
      <protection/>
    </xf>
    <xf numFmtId="181" fontId="3" fillId="0" borderId="0" xfId="296" applyNumberFormat="1" applyFont="1" applyFill="1" applyAlignment="1" applyProtection="1">
      <alignment horizontal="center" vertical="center"/>
      <protection/>
    </xf>
    <xf numFmtId="0" fontId="3" fillId="0" borderId="0" xfId="296" applyFont="1" applyBorder="1" applyAlignment="1">
      <alignment horizontal="center" vertical="center"/>
      <protection/>
    </xf>
    <xf numFmtId="49" fontId="3" fillId="0" borderId="11" xfId="304" applyNumberFormat="1" applyFont="1" applyFill="1" applyBorder="1" applyAlignment="1" applyProtection="1">
      <alignment horizontal="left" vertical="center" wrapText="1"/>
      <protection/>
    </xf>
    <xf numFmtId="177" fontId="3" fillId="0" borderId="11" xfId="304" applyNumberFormat="1" applyFont="1" applyFill="1" applyBorder="1" applyAlignment="1" applyProtection="1">
      <alignment horizontal="right" vertical="center" wrapText="1"/>
      <protection/>
    </xf>
    <xf numFmtId="177" fontId="3" fillId="0" borderId="11" xfId="612" applyNumberFormat="1" applyFont="1" applyFill="1" applyBorder="1" applyAlignment="1" applyProtection="1">
      <alignment horizontal="center" vertical="center" wrapText="1"/>
      <protection/>
    </xf>
    <xf numFmtId="177" fontId="7" fillId="0" borderId="11" xfId="273" applyNumberFormat="1" applyFont="1" applyBorder="1" applyAlignment="1">
      <alignment horizontal="center" vertical="center"/>
      <protection/>
    </xf>
    <xf numFmtId="177" fontId="0" fillId="0" borderId="11" xfId="273" applyNumberFormat="1" applyFont="1" applyBorder="1" applyAlignment="1">
      <alignment horizontal="center" vertical="center"/>
      <protection/>
    </xf>
    <xf numFmtId="177" fontId="3" fillId="0" borderId="11" xfId="0" applyNumberFormat="1" applyFont="1" applyFill="1" applyBorder="1" applyAlignment="1">
      <alignment horizontal="right" vertical="center" wrapText="1"/>
    </xf>
    <xf numFmtId="0" fontId="3" fillId="0" borderId="0" xfId="297" applyFont="1" applyFill="1" applyAlignment="1">
      <alignment horizontal="centerContinuous" vertical="center"/>
      <protection/>
    </xf>
    <xf numFmtId="0" fontId="3" fillId="0" borderId="0" xfId="297" applyFont="1" applyAlignment="1">
      <alignment horizontal="centerContinuous" vertical="center"/>
      <protection/>
    </xf>
    <xf numFmtId="0" fontId="3" fillId="0" borderId="0" xfId="297" applyFont="1" applyAlignment="1">
      <alignment horizontal="right" vertical="center" wrapText="1"/>
      <protection/>
    </xf>
    <xf numFmtId="0" fontId="3" fillId="0" borderId="20" xfId="297" applyFont="1" applyBorder="1" applyAlignment="1">
      <alignment horizontal="centerContinuous" vertical="center" wrapText="1"/>
      <protection/>
    </xf>
    <xf numFmtId="0" fontId="3" fillId="0" borderId="0" xfId="297" applyFont="1" applyAlignment="1">
      <alignment horizontal="left" vertical="center" wrapText="1"/>
      <protection/>
    </xf>
    <xf numFmtId="0" fontId="3" fillId="0" borderId="11" xfId="297" applyFont="1" applyBorder="1" applyAlignment="1">
      <alignment horizontal="centerContinuous" vertical="center"/>
      <protection/>
    </xf>
    <xf numFmtId="177" fontId="2" fillId="0" borderId="11" xfId="304" applyNumberFormat="1" applyFill="1" applyBorder="1" applyAlignment="1" applyProtection="1">
      <alignment horizontal="right" vertical="center" wrapText="1"/>
      <protection/>
    </xf>
    <xf numFmtId="177" fontId="2" fillId="0" borderId="11" xfId="304" applyNumberFormat="1" applyFont="1" applyFill="1" applyBorder="1" applyAlignment="1" applyProtection="1">
      <alignment horizontal="right" vertical="center" wrapText="1"/>
      <protection/>
    </xf>
    <xf numFmtId="177" fontId="3" fillId="0" borderId="11" xfId="315" applyNumberFormat="1" applyFont="1" applyFill="1" applyBorder="1" applyAlignment="1" applyProtection="1">
      <alignment horizontal="right" vertical="center" wrapText="1"/>
      <protection/>
    </xf>
    <xf numFmtId="0" fontId="3" fillId="0" borderId="0" xfId="311" applyFont="1" applyAlignment="1">
      <alignment horizontal="centerContinuous" vertical="center"/>
      <protection/>
    </xf>
    <xf numFmtId="0" fontId="2" fillId="0" borderId="0" xfId="311">
      <alignment vertical="center"/>
      <protection/>
    </xf>
    <xf numFmtId="0" fontId="3" fillId="0" borderId="0" xfId="311" applyFont="1" applyAlignment="1">
      <alignment horizontal="right" vertical="center" wrapText="1"/>
      <protection/>
    </xf>
    <xf numFmtId="0" fontId="3" fillId="0" borderId="20" xfId="311" applyFont="1" applyBorder="1" applyAlignment="1">
      <alignment horizontal="centerContinuous" vertical="center" wrapText="1"/>
      <protection/>
    </xf>
    <xf numFmtId="0" fontId="3" fillId="0" borderId="0" xfId="311" applyFont="1" applyAlignment="1">
      <alignment horizontal="left" vertical="center" wrapText="1"/>
      <protection/>
    </xf>
    <xf numFmtId="176" fontId="3" fillId="0" borderId="11" xfId="315" applyNumberFormat="1" applyFont="1" applyFill="1" applyBorder="1" applyAlignment="1" applyProtection="1">
      <alignment horizontal="right" vertical="center" wrapText="1"/>
      <protection/>
    </xf>
    <xf numFmtId="176" fontId="3" fillId="0" borderId="11" xfId="314" applyNumberFormat="1" applyFont="1" applyFill="1" applyBorder="1" applyAlignment="1" applyProtection="1">
      <alignment horizontal="right" vertical="center" wrapText="1"/>
      <protection/>
    </xf>
    <xf numFmtId="176" fontId="2" fillId="0" borderId="11" xfId="315" applyNumberFormat="1" applyFont="1" applyFill="1" applyBorder="1" applyAlignment="1" applyProtection="1">
      <alignment horizontal="right" vertical="center" wrapText="1"/>
      <protection/>
    </xf>
    <xf numFmtId="176" fontId="2" fillId="0" borderId="11" xfId="314" applyNumberFormat="1" applyFont="1" applyFill="1" applyBorder="1" applyAlignment="1" applyProtection="1">
      <alignment horizontal="right" vertical="center" wrapText="1"/>
      <protection/>
    </xf>
    <xf numFmtId="0" fontId="3" fillId="0" borderId="0" xfId="311" applyNumberFormat="1" applyFont="1" applyFill="1" applyAlignment="1" applyProtection="1">
      <alignment horizontal="right" vertical="center" wrapText="1"/>
      <protection/>
    </xf>
    <xf numFmtId="0" fontId="3" fillId="0" borderId="0" xfId="311" applyNumberFormat="1" applyFont="1" applyFill="1" applyAlignment="1" applyProtection="1">
      <alignment vertical="center" wrapText="1"/>
      <protection/>
    </xf>
    <xf numFmtId="0" fontId="3" fillId="0" borderId="0" xfId="311" applyNumberFormat="1" applyFont="1" applyFill="1" applyAlignment="1" applyProtection="1">
      <alignment horizontal="center" wrapText="1"/>
      <protection/>
    </xf>
    <xf numFmtId="179" fontId="3" fillId="0" borderId="0" xfId="311" applyNumberFormat="1" applyFont="1" applyFill="1" applyAlignment="1">
      <alignment horizontal="right" vertical="center"/>
      <protection/>
    </xf>
    <xf numFmtId="0" fontId="3" fillId="0" borderId="0" xfId="311" applyFont="1" applyFill="1" applyAlignment="1">
      <alignment horizontal="centerContinuous" vertical="center"/>
      <protection/>
    </xf>
    <xf numFmtId="0" fontId="3" fillId="12" borderId="0" xfId="306" applyFont="1" applyFill="1" applyAlignment="1">
      <alignment vertical="center"/>
      <protection/>
    </xf>
    <xf numFmtId="0" fontId="2" fillId="0" borderId="0" xfId="306" applyFill="1" applyAlignment="1">
      <alignment vertical="center"/>
      <protection/>
    </xf>
    <xf numFmtId="182" fontId="3" fillId="12" borderId="0" xfId="306" applyNumberFormat="1" applyFont="1" applyFill="1" applyAlignment="1">
      <alignment horizontal="center" vertical="center"/>
      <protection/>
    </xf>
    <xf numFmtId="183" fontId="3" fillId="12" borderId="0" xfId="306" applyNumberFormat="1" applyFont="1" applyFill="1" applyAlignment="1">
      <alignment horizontal="center" vertical="center"/>
      <protection/>
    </xf>
    <xf numFmtId="49" fontId="3" fillId="12" borderId="0" xfId="306" applyNumberFormat="1" applyFont="1" applyFill="1" applyAlignment="1">
      <alignment horizontal="center" vertical="center"/>
      <protection/>
    </xf>
    <xf numFmtId="0" fontId="3" fillId="12" borderId="0" xfId="306" applyFont="1" applyFill="1" applyAlignment="1">
      <alignment horizontal="left" vertical="center"/>
      <protection/>
    </xf>
    <xf numFmtId="178" fontId="3" fillId="12" borderId="0" xfId="306" applyNumberFormat="1" applyFont="1" applyFill="1" applyAlignment="1">
      <alignment horizontal="center" vertical="center"/>
      <protection/>
    </xf>
    <xf numFmtId="0" fontId="3" fillId="12" borderId="0" xfId="306" applyFont="1" applyFill="1" applyAlignment="1">
      <alignment horizontal="center" vertical="center"/>
      <protection/>
    </xf>
    <xf numFmtId="0" fontId="2" fillId="0" borderId="0" xfId="306">
      <alignment vertical="center"/>
      <protection/>
    </xf>
    <xf numFmtId="0" fontId="3" fillId="0" borderId="0" xfId="306" applyFont="1" applyAlignment="1">
      <alignment horizontal="center" vertical="center" wrapText="1"/>
      <protection/>
    </xf>
    <xf numFmtId="182" fontId="3" fillId="12" borderId="0" xfId="306" applyNumberFormat="1" applyFont="1" applyFill="1" applyAlignment="1">
      <alignment vertical="center"/>
      <protection/>
    </xf>
    <xf numFmtId="0" fontId="3" fillId="0" borderId="0" xfId="306" applyFont="1" applyFill="1" applyAlignment="1">
      <alignment horizontal="centerContinuous" vertical="center"/>
      <protection/>
    </xf>
    <xf numFmtId="0" fontId="3" fillId="12" borderId="11" xfId="306" applyFont="1" applyFill="1" applyBorder="1" applyAlignment="1">
      <alignment horizontal="centerContinuous" vertical="center"/>
      <protection/>
    </xf>
    <xf numFmtId="0" fontId="3" fillId="12" borderId="11" xfId="306" applyNumberFormat="1" applyFont="1" applyFill="1" applyBorder="1" applyAlignment="1" applyProtection="1">
      <alignment horizontal="centerContinuous" vertical="center"/>
      <protection/>
    </xf>
    <xf numFmtId="0" fontId="3" fillId="0" borderId="13" xfId="306" applyFont="1" applyFill="1" applyBorder="1" applyAlignment="1">
      <alignment horizontal="center" vertical="center" wrapText="1"/>
      <protection/>
    </xf>
    <xf numFmtId="0" fontId="3" fillId="12" borderId="13" xfId="306" applyFont="1" applyFill="1" applyBorder="1" applyAlignment="1">
      <alignment horizontal="center" vertical="center" wrapText="1"/>
      <protection/>
    </xf>
    <xf numFmtId="0" fontId="3" fillId="0" borderId="11" xfId="306" applyFont="1" applyFill="1" applyBorder="1" applyAlignment="1">
      <alignment horizontal="center" vertical="center" wrapText="1"/>
      <protection/>
    </xf>
    <xf numFmtId="179" fontId="3" fillId="0" borderId="15" xfId="306" applyNumberFormat="1" applyFont="1" applyFill="1" applyBorder="1" applyAlignment="1" applyProtection="1">
      <alignment horizontal="right" vertical="center" wrapText="1"/>
      <protection/>
    </xf>
    <xf numFmtId="0" fontId="3" fillId="0" borderId="0" xfId="306" applyFont="1" applyFill="1" applyAlignment="1">
      <alignment horizontal="center" vertical="center"/>
      <protection/>
    </xf>
    <xf numFmtId="0" fontId="3" fillId="12" borderId="11" xfId="306" applyFont="1" applyFill="1" applyBorder="1" applyAlignment="1">
      <alignment horizontal="center" vertical="center" wrapText="1"/>
      <protection/>
    </xf>
    <xf numFmtId="0" fontId="3" fillId="0" borderId="20" xfId="306" applyNumberFormat="1" applyFont="1" applyFill="1" applyBorder="1" applyAlignment="1" applyProtection="1">
      <alignment vertical="center"/>
      <protection/>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5"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5" fillId="12" borderId="11" xfId="0" applyNumberFormat="1" applyFont="1" applyFill="1" applyBorder="1" applyAlignment="1" applyProtection="1">
      <alignment horizontal="centerContinuous" vertical="center"/>
      <protection/>
    </xf>
    <xf numFmtId="0" fontId="5" fillId="12" borderId="11" xfId="0" applyNumberFormat="1" applyFont="1" applyFill="1" applyBorder="1" applyAlignment="1" applyProtection="1">
      <alignment horizontal="center" vertical="center" wrapText="1"/>
      <protection/>
    </xf>
    <xf numFmtId="0" fontId="5" fillId="12"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177" fontId="3" fillId="0" borderId="11" xfId="0" applyNumberFormat="1" applyFont="1" applyFill="1" applyBorder="1" applyAlignment="1" applyProtection="1">
      <alignment horizontal="right" vertical="center" wrapText="1"/>
      <protection/>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0" fillId="0" borderId="11" xfId="0" applyFill="1" applyBorder="1" applyAlignment="1">
      <alignment/>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12" borderId="11" xfId="307" applyFont="1" applyFill="1" applyBorder="1" applyAlignment="1">
      <alignment horizontal="center" vertical="center" wrapText="1"/>
      <protection/>
    </xf>
    <xf numFmtId="0" fontId="3" fillId="12" borderId="11" xfId="303" applyFont="1" applyFill="1" applyBorder="1" applyAlignment="1">
      <alignment horizontal="center" vertical="center" wrapText="1"/>
      <protection/>
    </xf>
    <xf numFmtId="49" fontId="3" fillId="0" borderId="11" xfId="308" applyNumberFormat="1" applyFont="1" applyFill="1" applyBorder="1" applyAlignment="1" applyProtection="1">
      <alignment horizontal="center" vertical="center" wrapText="1"/>
      <protection/>
    </xf>
    <xf numFmtId="0" fontId="3" fillId="0" borderId="11" xfId="308" applyNumberFormat="1" applyFont="1" applyFill="1" applyBorder="1" applyAlignment="1" applyProtection="1">
      <alignment horizontal="left" vertical="center" wrapText="1"/>
      <protection/>
    </xf>
    <xf numFmtId="177" fontId="3" fillId="0" borderId="11" xfId="307" applyNumberFormat="1" applyFont="1" applyFill="1" applyBorder="1" applyAlignment="1">
      <alignment horizontal="center" vertical="center"/>
      <protection/>
    </xf>
    <xf numFmtId="0" fontId="2" fillId="0" borderId="0" xfId="307" applyFill="1" applyAlignment="1">
      <alignment vertical="center"/>
      <protection/>
    </xf>
    <xf numFmtId="0" fontId="3" fillId="0" borderId="0" xfId="307" applyFont="1" applyAlignment="1">
      <alignment horizontal="center" vertical="center"/>
      <protection/>
    </xf>
    <xf numFmtId="0" fontId="3" fillId="0" borderId="0" xfId="307" applyFont="1" applyAlignment="1">
      <alignment horizontal="centerContinuous" vertical="center"/>
      <protection/>
    </xf>
    <xf numFmtId="0" fontId="2" fillId="0" borderId="0" xfId="307">
      <alignment vertical="center"/>
      <protection/>
    </xf>
    <xf numFmtId="0" fontId="3" fillId="12" borderId="12" xfId="307" applyFont="1" applyFill="1" applyBorder="1" applyAlignment="1">
      <alignment horizontal="center" vertical="center" wrapText="1"/>
      <protection/>
    </xf>
    <xf numFmtId="49" fontId="3" fillId="0" borderId="11" xfId="308" applyNumberFormat="1" applyFont="1" applyFill="1" applyBorder="1" applyAlignment="1" applyProtection="1">
      <alignment horizontal="left" vertical="center" wrapText="1"/>
      <protection/>
    </xf>
    <xf numFmtId="176" fontId="3" fillId="0" borderId="11" xfId="308" applyNumberFormat="1" applyFont="1" applyFill="1" applyBorder="1" applyAlignment="1" applyProtection="1">
      <alignment horizontal="right" vertical="center" wrapText="1"/>
      <protection/>
    </xf>
    <xf numFmtId="0" fontId="3" fillId="0" borderId="11" xfId="307" applyFont="1" applyFill="1" applyBorder="1" applyAlignment="1">
      <alignment horizontal="center" vertical="center"/>
      <protection/>
    </xf>
    <xf numFmtId="0" fontId="3" fillId="0" borderId="11" xfId="307" applyFont="1" applyBorder="1" applyAlignment="1">
      <alignment horizontal="center" vertical="center"/>
      <protection/>
    </xf>
    <xf numFmtId="0" fontId="3" fillId="0" borderId="0" xfId="307" applyFont="1" applyFill="1" applyAlignment="1">
      <alignment horizontal="center" vertical="center"/>
      <protection/>
    </xf>
    <xf numFmtId="0" fontId="3" fillId="0" borderId="0" xfId="307" applyFont="1" applyBorder="1" applyAlignment="1">
      <alignment horizontal="center" vertical="center"/>
      <protection/>
    </xf>
    <xf numFmtId="0" fontId="3" fillId="0" borderId="0" xfId="307" applyFont="1" applyFill="1" applyBorder="1" applyAlignment="1">
      <alignment horizontal="center" vertical="center"/>
      <protection/>
    </xf>
    <xf numFmtId="0" fontId="3" fillId="0" borderId="0" xfId="307" applyFont="1" applyFill="1" applyAlignment="1">
      <alignment horizontal="centerContinuous" vertical="center"/>
      <protection/>
    </xf>
    <xf numFmtId="180" fontId="3" fillId="0" borderId="11" xfId="250" applyNumberFormat="1" applyFont="1" applyFill="1" applyBorder="1" applyAlignment="1">
      <alignment horizontal="right" vertical="center" wrapText="1"/>
      <protection/>
    </xf>
    <xf numFmtId="0" fontId="9" fillId="0" borderId="11" xfId="304" applyNumberFormat="1" applyFont="1" applyFill="1" applyBorder="1" applyAlignment="1" applyProtection="1">
      <alignment horizontal="left" vertical="center" wrapText="1"/>
      <protection/>
    </xf>
    <xf numFmtId="177" fontId="3" fillId="0" borderId="11" xfId="303" applyNumberFormat="1" applyFont="1" applyFill="1" applyBorder="1" applyAlignment="1">
      <alignment vertical="center"/>
      <protection/>
    </xf>
    <xf numFmtId="0" fontId="9" fillId="12" borderId="11" xfId="273" applyFont="1" applyFill="1" applyBorder="1" applyAlignment="1">
      <alignment vertical="center"/>
      <protection/>
    </xf>
    <xf numFmtId="0" fontId="3" fillId="0" borderId="0" xfId="303" applyFont="1" applyFill="1" applyAlignment="1">
      <alignment horizontal="centerContinuous" vertical="center"/>
      <protection/>
    </xf>
    <xf numFmtId="0" fontId="3" fillId="0" borderId="0" xfId="303" applyFont="1" applyAlignment="1">
      <alignment horizontal="centerContinuous" vertical="center"/>
      <protection/>
    </xf>
    <xf numFmtId="0" fontId="3" fillId="0" borderId="0" xfId="303" applyFont="1" applyAlignment="1">
      <alignment horizontal="right" vertical="center" wrapText="1"/>
      <protection/>
    </xf>
    <xf numFmtId="0" fontId="3" fillId="0" borderId="20" xfId="303" applyFont="1" applyBorder="1" applyAlignment="1">
      <alignment horizontal="centerContinuous" vertical="center" wrapText="1"/>
      <protection/>
    </xf>
    <xf numFmtId="0" fontId="3" fillId="0" borderId="0" xfId="303" applyFont="1" applyAlignment="1">
      <alignment horizontal="left" vertical="center" wrapText="1"/>
      <protection/>
    </xf>
    <xf numFmtId="180" fontId="3" fillId="12" borderId="11" xfId="303" applyNumberFormat="1" applyFont="1" applyFill="1" applyBorder="1" applyAlignment="1">
      <alignment horizontal="center" vertical="center" wrapText="1"/>
      <protection/>
    </xf>
    <xf numFmtId="180" fontId="3" fillId="0" borderId="11" xfId="304" applyNumberFormat="1" applyFont="1" applyFill="1" applyBorder="1" applyAlignment="1" applyProtection="1">
      <alignment horizontal="right" vertical="center" wrapText="1"/>
      <protection/>
    </xf>
    <xf numFmtId="180" fontId="3" fillId="0" borderId="11" xfId="303" applyNumberFormat="1" applyFont="1" applyFill="1" applyBorder="1" applyAlignment="1">
      <alignment vertical="center"/>
      <protection/>
    </xf>
    <xf numFmtId="0" fontId="3" fillId="0" borderId="0" xfId="303" applyNumberFormat="1" applyFont="1" applyFill="1" applyAlignment="1" applyProtection="1">
      <alignment vertical="center" wrapText="1"/>
      <protection/>
    </xf>
    <xf numFmtId="0" fontId="2" fillId="0" borderId="20" xfId="303" applyNumberFormat="1" applyFont="1" applyFill="1" applyBorder="1" applyAlignment="1" applyProtection="1">
      <alignment vertical="center"/>
      <protection/>
    </xf>
    <xf numFmtId="180" fontId="2" fillId="0" borderId="11" xfId="304" applyNumberFormat="1" applyFill="1" applyBorder="1" applyAlignment="1" applyProtection="1">
      <alignment horizontal="right" vertical="center" wrapText="1"/>
      <protection/>
    </xf>
    <xf numFmtId="180" fontId="2" fillId="0" borderId="11" xfId="304" applyNumberFormat="1" applyFont="1" applyFill="1" applyBorder="1" applyAlignment="1" applyProtection="1">
      <alignment horizontal="right" vertical="center" wrapText="1"/>
      <protection/>
    </xf>
    <xf numFmtId="49" fontId="3" fillId="0" borderId="11" xfId="250" applyNumberFormat="1" applyFont="1" applyFill="1" applyBorder="1" applyAlignment="1">
      <alignment wrapText="1"/>
      <protection/>
    </xf>
    <xf numFmtId="0" fontId="3" fillId="0" borderId="11" xfId="250" applyNumberFormat="1" applyFont="1" applyFill="1" applyBorder="1" applyAlignment="1">
      <alignment wrapText="1"/>
      <protection/>
    </xf>
    <xf numFmtId="0" fontId="3" fillId="0" borderId="0" xfId="310" applyFont="1" applyAlignment="1">
      <alignment horizontal="center" vertical="center" wrapText="1"/>
      <protection/>
    </xf>
    <xf numFmtId="4" fontId="3" fillId="0" borderId="11" xfId="250" applyNumberFormat="1" applyFont="1" applyFill="1" applyBorder="1" applyAlignment="1">
      <alignment horizontal="right" vertical="center" wrapText="1"/>
      <protection/>
    </xf>
    <xf numFmtId="0" fontId="3" fillId="0" borderId="0" xfId="314" applyFont="1" applyAlignment="1">
      <alignment horizontal="centerContinuous" vertical="center"/>
      <protection/>
    </xf>
    <xf numFmtId="0" fontId="2" fillId="0" borderId="0" xfId="314">
      <alignment vertical="center"/>
      <protection/>
    </xf>
    <xf numFmtId="0" fontId="3" fillId="0" borderId="0" xfId="314" applyFont="1" applyAlignment="1">
      <alignment horizontal="right" vertical="center" wrapText="1"/>
      <protection/>
    </xf>
    <xf numFmtId="0" fontId="3" fillId="0" borderId="20" xfId="314" applyFont="1" applyBorder="1" applyAlignment="1">
      <alignment horizontal="centerContinuous" vertical="center" wrapText="1"/>
      <protection/>
    </xf>
    <xf numFmtId="0" fontId="3" fillId="0" borderId="0" xfId="314" applyFont="1" applyAlignment="1">
      <alignment horizontal="left" vertical="center" wrapText="1"/>
      <protection/>
    </xf>
    <xf numFmtId="0" fontId="3" fillId="12" borderId="11" xfId="314" applyFont="1" applyFill="1" applyBorder="1" applyAlignment="1">
      <alignment horizontal="center" vertical="center" wrapText="1"/>
      <protection/>
    </xf>
    <xf numFmtId="49" fontId="3" fillId="12" borderId="13" xfId="273" applyNumberFormat="1" applyFont="1" applyFill="1" applyBorder="1" applyAlignment="1">
      <alignment horizontal="center" vertical="center"/>
      <protection/>
    </xf>
    <xf numFmtId="0" fontId="3" fillId="12" borderId="13" xfId="273" applyFont="1" applyFill="1" applyBorder="1" applyAlignment="1">
      <alignment vertical="center"/>
      <protection/>
    </xf>
    <xf numFmtId="176" fontId="3" fillId="0" borderId="0" xfId="314" applyNumberFormat="1" applyFont="1" applyAlignment="1">
      <alignment horizontal="centerContinuous" vertical="center"/>
      <protection/>
    </xf>
    <xf numFmtId="0" fontId="3" fillId="0" borderId="0" xfId="314" applyFont="1" applyAlignment="1">
      <alignment horizontal="center" vertical="center"/>
      <protection/>
    </xf>
    <xf numFmtId="0" fontId="3" fillId="0" borderId="0" xfId="314" applyNumberFormat="1" applyFont="1" applyFill="1" applyAlignment="1" applyProtection="1">
      <alignment horizontal="right" vertical="center" wrapText="1"/>
      <protection/>
    </xf>
    <xf numFmtId="0" fontId="3" fillId="0" borderId="0" xfId="314" applyNumberFormat="1" applyFont="1" applyFill="1" applyAlignment="1" applyProtection="1">
      <alignment vertical="center" wrapText="1"/>
      <protection/>
    </xf>
    <xf numFmtId="0" fontId="3" fillId="0" borderId="0" xfId="314" applyNumberFormat="1" applyFont="1" applyFill="1" applyAlignment="1" applyProtection="1">
      <alignment horizontal="center" wrapText="1"/>
      <protection/>
    </xf>
    <xf numFmtId="179" fontId="3" fillId="0" borderId="0" xfId="314" applyNumberFormat="1" applyFont="1" applyFill="1" applyAlignment="1">
      <alignment horizontal="right" vertical="center"/>
      <protection/>
    </xf>
    <xf numFmtId="179" fontId="3" fillId="0" borderId="11" xfId="310" applyNumberFormat="1" applyFont="1" applyFill="1" applyBorder="1" applyAlignment="1" applyProtection="1">
      <alignment horizontal="right" vertical="center" wrapText="1"/>
      <protection/>
    </xf>
    <xf numFmtId="0" fontId="3" fillId="12" borderId="0" xfId="310" applyFont="1" applyFill="1" applyAlignment="1">
      <alignment vertical="center"/>
      <protection/>
    </xf>
    <xf numFmtId="0" fontId="2" fillId="0" borderId="0" xfId="310" applyFill="1" applyAlignment="1">
      <alignment vertical="center"/>
      <protection/>
    </xf>
    <xf numFmtId="49" fontId="3" fillId="12" borderId="0" xfId="310" applyNumberFormat="1" applyFont="1" applyFill="1" applyAlignment="1">
      <alignment horizontal="center" vertical="center"/>
      <protection/>
    </xf>
    <xf numFmtId="0" fontId="3" fillId="12" borderId="0" xfId="310" applyFont="1" applyFill="1" applyAlignment="1">
      <alignment horizontal="left" vertical="center"/>
      <protection/>
    </xf>
    <xf numFmtId="178" fontId="3" fillId="12" borderId="0" xfId="310" applyNumberFormat="1" applyFont="1" applyFill="1" applyAlignment="1">
      <alignment horizontal="center" vertical="center"/>
      <protection/>
    </xf>
    <xf numFmtId="0" fontId="2" fillId="0" borderId="0" xfId="310">
      <alignment vertical="center"/>
      <protection/>
    </xf>
    <xf numFmtId="0" fontId="2" fillId="0" borderId="0" xfId="310" applyFont="1" applyAlignment="1">
      <alignment horizontal="centerContinuous" vertical="center"/>
      <protection/>
    </xf>
    <xf numFmtId="49" fontId="3" fillId="12" borderId="0" xfId="310" applyNumberFormat="1" applyFont="1" applyFill="1" applyAlignment="1">
      <alignment vertical="center"/>
      <protection/>
    </xf>
    <xf numFmtId="0" fontId="3" fillId="0" borderId="0" xfId="310" applyFont="1" applyFill="1" applyAlignment="1">
      <alignment horizontal="centerContinuous" vertical="center"/>
      <protection/>
    </xf>
    <xf numFmtId="0" fontId="3" fillId="0" borderId="0" xfId="310" applyFont="1" applyAlignment="1">
      <alignment horizontal="centerContinuous" vertical="center"/>
      <protection/>
    </xf>
    <xf numFmtId="0" fontId="3" fillId="12" borderId="13" xfId="310" applyFont="1" applyFill="1" applyBorder="1" applyAlignment="1">
      <alignment horizontal="centerContinuous" vertical="center"/>
      <protection/>
    </xf>
    <xf numFmtId="0" fontId="3" fillId="12" borderId="21" xfId="310" applyFont="1" applyFill="1" applyBorder="1" applyAlignment="1">
      <alignment horizontal="centerContinuous" vertical="center"/>
      <protection/>
    </xf>
    <xf numFmtId="0" fontId="3" fillId="12" borderId="22" xfId="310" applyFont="1" applyFill="1" applyBorder="1" applyAlignment="1">
      <alignment horizontal="centerContinuous" vertical="center"/>
      <protection/>
    </xf>
    <xf numFmtId="0" fontId="3" fillId="12" borderId="20" xfId="310" applyFont="1" applyFill="1" applyBorder="1" applyAlignment="1">
      <alignment horizontal="center" vertical="center" wrapText="1"/>
      <protection/>
    </xf>
    <xf numFmtId="0" fontId="3" fillId="12" borderId="12" xfId="310" applyFont="1" applyFill="1" applyBorder="1" applyAlignment="1">
      <alignment horizontal="center" vertical="center" wrapText="1"/>
      <protection/>
    </xf>
    <xf numFmtId="0" fontId="3" fillId="12" borderId="13" xfId="310" applyFont="1" applyFill="1" applyBorder="1" applyAlignment="1">
      <alignment horizontal="center" vertical="center" wrapText="1"/>
      <protection/>
    </xf>
    <xf numFmtId="178" fontId="3" fillId="12" borderId="0" xfId="310" applyNumberFormat="1" applyFont="1" applyFill="1" applyAlignment="1">
      <alignment vertical="center"/>
      <protection/>
    </xf>
    <xf numFmtId="178" fontId="3" fillId="0" borderId="11" xfId="310" applyNumberFormat="1" applyFont="1" applyFill="1" applyBorder="1" applyAlignment="1">
      <alignment horizontal="center" vertical="center"/>
      <protection/>
    </xf>
    <xf numFmtId="178" fontId="3" fillId="12" borderId="11" xfId="310" applyNumberFormat="1" applyFont="1" applyFill="1" applyBorder="1" applyAlignment="1">
      <alignment horizontal="center" vertical="center"/>
      <protection/>
    </xf>
    <xf numFmtId="0" fontId="2" fillId="0" borderId="0" xfId="310" applyFont="1" applyAlignment="1">
      <alignment horizontal="right" vertical="center" wrapText="1"/>
      <protection/>
    </xf>
    <xf numFmtId="0" fontId="2" fillId="0" borderId="20" xfId="310" applyFont="1" applyBorder="1" applyAlignment="1">
      <alignment horizontal="left" vertical="center" wrapText="1"/>
      <protection/>
    </xf>
    <xf numFmtId="0" fontId="3" fillId="0" borderId="11" xfId="273" applyFont="1" applyFill="1" applyBorder="1" applyAlignment="1">
      <alignment horizontal="center" vertical="center"/>
      <protection/>
    </xf>
    <xf numFmtId="179" fontId="2" fillId="0" borderId="11" xfId="310" applyNumberFormat="1" applyFont="1" applyFill="1" applyBorder="1" applyAlignment="1" applyProtection="1">
      <alignment horizontal="right" vertical="center" wrapText="1"/>
      <protection/>
    </xf>
    <xf numFmtId="0" fontId="2" fillId="0" borderId="11" xfId="310" applyFill="1" applyBorder="1" applyAlignment="1">
      <alignment vertical="center"/>
      <protection/>
    </xf>
    <xf numFmtId="0" fontId="2" fillId="0" borderId="11" xfId="310" applyBorder="1">
      <alignment vertical="center"/>
      <protection/>
    </xf>
    <xf numFmtId="0" fontId="2" fillId="0" borderId="11" xfId="310" applyFont="1" applyFill="1" applyBorder="1" applyAlignment="1">
      <alignment horizontal="centerContinuous" vertical="center"/>
      <protection/>
    </xf>
    <xf numFmtId="0" fontId="2" fillId="0" borderId="11" xfId="310" applyFont="1" applyBorder="1" applyAlignment="1">
      <alignment horizontal="centerContinuous" vertical="center"/>
      <protection/>
    </xf>
    <xf numFmtId="0" fontId="2" fillId="0" borderId="0" xfId="312" applyFill="1">
      <alignment vertical="center"/>
      <protection/>
    </xf>
    <xf numFmtId="0" fontId="3" fillId="0" borderId="0" xfId="312" applyFont="1" applyAlignment="1">
      <alignment horizontal="centerContinuous" vertical="center"/>
      <protection/>
    </xf>
    <xf numFmtId="0" fontId="2" fillId="0" borderId="0" xfId="312">
      <alignment vertical="center"/>
      <protection/>
    </xf>
    <xf numFmtId="0" fontId="3" fillId="0" borderId="0" xfId="312" applyFont="1" applyAlignment="1">
      <alignment horizontal="right" vertical="center" wrapText="1"/>
      <protection/>
    </xf>
    <xf numFmtId="0" fontId="3" fillId="0" borderId="20" xfId="312" applyFont="1" applyBorder="1" applyAlignment="1">
      <alignment horizontal="centerContinuous" vertical="center" wrapText="1"/>
      <protection/>
    </xf>
    <xf numFmtId="0" fontId="3" fillId="0" borderId="20" xfId="312" applyFont="1" applyBorder="1" applyAlignment="1">
      <alignment horizontal="left" vertical="center" wrapText="1"/>
      <protection/>
    </xf>
    <xf numFmtId="0" fontId="3" fillId="0" borderId="0" xfId="312" applyFont="1" applyFill="1" applyAlignment="1">
      <alignment horizontal="left" vertical="center" wrapText="1"/>
      <protection/>
    </xf>
    <xf numFmtId="0" fontId="3" fillId="0" borderId="0" xfId="312" applyFont="1" applyAlignment="1">
      <alignment horizontal="left" vertical="center" wrapText="1"/>
      <protection/>
    </xf>
    <xf numFmtId="176" fontId="3" fillId="0" borderId="11" xfId="312" applyNumberFormat="1" applyFont="1" applyFill="1" applyBorder="1" applyAlignment="1" applyProtection="1">
      <alignment horizontal="right" vertical="center" wrapText="1"/>
      <protection/>
    </xf>
    <xf numFmtId="0" fontId="3" fillId="0" borderId="11" xfId="312" applyFont="1" applyFill="1" applyBorder="1" applyAlignment="1">
      <alignment vertical="center"/>
      <protection/>
    </xf>
    <xf numFmtId="0" fontId="3" fillId="0" borderId="11" xfId="312" applyFont="1" applyBorder="1" applyAlignment="1">
      <alignment vertical="center"/>
      <protection/>
    </xf>
    <xf numFmtId="176" fontId="3" fillId="0" borderId="13" xfId="312" applyNumberFormat="1" applyFont="1" applyFill="1" applyBorder="1" applyAlignment="1" applyProtection="1">
      <alignment horizontal="right" vertical="center" wrapText="1"/>
      <protection/>
    </xf>
    <xf numFmtId="0" fontId="3" fillId="0" borderId="13" xfId="312" applyFont="1" applyBorder="1" applyAlignment="1">
      <alignment vertical="center"/>
      <protection/>
    </xf>
    <xf numFmtId="0" fontId="3" fillId="0" borderId="11" xfId="312" applyFont="1" applyBorder="1" applyAlignment="1">
      <alignment horizontal="centerContinuous" vertical="center"/>
      <protection/>
    </xf>
    <xf numFmtId="0" fontId="3" fillId="0" borderId="11" xfId="312" applyFont="1" applyBorder="1" applyAlignment="1">
      <alignment horizontal="left" vertical="center"/>
      <protection/>
    </xf>
    <xf numFmtId="0" fontId="3" fillId="0" borderId="0" xfId="312" applyFont="1" applyAlignment="1">
      <alignment horizontal="right" vertical="top"/>
      <protection/>
    </xf>
    <xf numFmtId="0" fontId="2" fillId="12" borderId="13" xfId="312" applyFill="1" applyBorder="1" applyAlignment="1">
      <alignment horizontal="center" vertical="center"/>
      <protection/>
    </xf>
    <xf numFmtId="0" fontId="3" fillId="12" borderId="12" xfId="312" applyFont="1" applyFill="1" applyBorder="1" applyAlignment="1">
      <alignment horizontal="center" vertical="center"/>
      <protection/>
    </xf>
    <xf numFmtId="0" fontId="3" fillId="0" borderId="0" xfId="312" applyFont="1" applyAlignment="1">
      <alignment horizontal="center" vertical="center" wrapText="1"/>
      <protection/>
    </xf>
    <xf numFmtId="0" fontId="3" fillId="0" borderId="0" xfId="312" applyFont="1" applyFill="1" applyAlignment="1">
      <alignment horizontal="centerContinuous" vertical="center"/>
      <protection/>
    </xf>
    <xf numFmtId="0" fontId="3" fillId="0" borderId="0" xfId="312" applyFont="1" applyBorder="1" applyAlignment="1">
      <alignment horizontal="centerContinuous" vertical="center"/>
      <protection/>
    </xf>
    <xf numFmtId="0" fontId="3" fillId="0" borderId="16" xfId="312" applyFont="1" applyBorder="1" applyAlignment="1">
      <alignment horizontal="centerContinuous" vertical="center"/>
      <protection/>
    </xf>
    <xf numFmtId="0" fontId="2" fillId="0" borderId="11" xfId="312" applyBorder="1">
      <alignment vertical="center"/>
      <protection/>
    </xf>
    <xf numFmtId="0" fontId="2" fillId="0" borderId="0" xfId="313" applyFill="1">
      <alignment vertical="center"/>
      <protection/>
    </xf>
    <xf numFmtId="0" fontId="3" fillId="0" borderId="0" xfId="313" applyFont="1" applyAlignment="1">
      <alignment horizontal="centerContinuous" vertical="center"/>
      <protection/>
    </xf>
    <xf numFmtId="0" fontId="2" fillId="0" borderId="0" xfId="313">
      <alignment vertical="center"/>
      <protection/>
    </xf>
    <xf numFmtId="0" fontId="3" fillId="0" borderId="0" xfId="313" applyFont="1" applyAlignment="1">
      <alignment horizontal="right" vertical="center"/>
      <protection/>
    </xf>
    <xf numFmtId="0" fontId="3" fillId="0" borderId="20" xfId="313" applyFont="1" applyBorder="1" applyAlignment="1">
      <alignment horizontal="left" vertical="center" wrapText="1"/>
      <protection/>
    </xf>
    <xf numFmtId="0" fontId="3" fillId="0" borderId="0" xfId="313" applyFont="1" applyAlignment="1">
      <alignment horizontal="left" vertical="center" wrapText="1"/>
      <protection/>
    </xf>
    <xf numFmtId="0" fontId="3" fillId="12" borderId="11" xfId="313" applyFont="1" applyFill="1" applyBorder="1" applyAlignment="1">
      <alignment horizontal="center" vertical="center" wrapText="1"/>
      <protection/>
    </xf>
    <xf numFmtId="0" fontId="3" fillId="12" borderId="13" xfId="313" applyFont="1" applyFill="1" applyBorder="1" applyAlignment="1">
      <alignment horizontal="center" vertical="center" wrapText="1"/>
      <protection/>
    </xf>
    <xf numFmtId="49" fontId="3" fillId="0" borderId="11" xfId="313" applyNumberFormat="1" applyFont="1" applyFill="1" applyBorder="1" applyAlignment="1" applyProtection="1">
      <alignment horizontal="left" vertical="center" wrapText="1"/>
      <protection/>
    </xf>
    <xf numFmtId="180" fontId="3" fillId="0" borderId="11" xfId="313" applyNumberFormat="1" applyFont="1" applyFill="1" applyBorder="1" applyAlignment="1" applyProtection="1">
      <alignment horizontal="right" vertical="center" wrapText="1"/>
      <protection/>
    </xf>
    <xf numFmtId="0" fontId="3" fillId="0" borderId="11" xfId="313" applyFont="1" applyFill="1" applyBorder="1" applyAlignment="1">
      <alignment horizontal="centerContinuous" vertical="center"/>
      <protection/>
    </xf>
    <xf numFmtId="0" fontId="3" fillId="0" borderId="11" xfId="313" applyFont="1" applyFill="1" applyBorder="1" applyAlignment="1">
      <alignment horizontal="center" vertical="center"/>
      <protection/>
    </xf>
    <xf numFmtId="0" fontId="3" fillId="0" borderId="11" xfId="313" applyFont="1" applyBorder="1" applyAlignment="1">
      <alignment horizontal="centerContinuous" vertical="center"/>
      <protection/>
    </xf>
    <xf numFmtId="49" fontId="2" fillId="0" borderId="0" xfId="0" applyNumberFormat="1" applyFont="1" applyFill="1" applyAlignment="1" applyProtection="1">
      <alignment horizontal="right" vertical="top"/>
      <protection/>
    </xf>
    <xf numFmtId="0" fontId="3" fillId="12" borderId="13" xfId="313" applyFont="1" applyFill="1" applyBorder="1" applyAlignment="1">
      <alignment horizontal="center" vertical="center"/>
      <protection/>
    </xf>
    <xf numFmtId="0" fontId="3" fillId="0" borderId="11" xfId="318" applyFont="1" applyFill="1" applyBorder="1">
      <alignment vertical="center"/>
      <protection/>
    </xf>
    <xf numFmtId="0" fontId="3" fillId="0" borderId="11" xfId="0" applyFont="1" applyFill="1" applyBorder="1" applyAlignment="1">
      <alignment horizontal="center" vertical="center"/>
    </xf>
    <xf numFmtId="0" fontId="12" fillId="0" borderId="0" xfId="0" applyNumberFormat="1" applyFont="1" applyFill="1" applyAlignment="1" applyProtection="1">
      <alignment horizontal="center" vertical="center"/>
      <protection/>
    </xf>
    <xf numFmtId="0" fontId="5" fillId="0" borderId="20" xfId="0" applyNumberFormat="1" applyFont="1" applyFill="1" applyBorder="1" applyAlignment="1" applyProtection="1">
      <alignment vertical="center"/>
      <protection/>
    </xf>
    <xf numFmtId="0" fontId="5" fillId="12" borderId="11"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left" vertical="center"/>
      <protection/>
    </xf>
    <xf numFmtId="0" fontId="6" fillId="0" borderId="0" xfId="313" applyNumberFormat="1" applyFont="1" applyFill="1" applyAlignment="1" applyProtection="1">
      <alignment horizontal="center" vertical="center"/>
      <protection/>
    </xf>
    <xf numFmtId="0" fontId="3" fillId="0" borderId="20" xfId="313" applyNumberFormat="1" applyFont="1" applyFill="1" applyBorder="1" applyAlignment="1" applyProtection="1">
      <alignment horizontal="right" vertical="center" wrapText="1"/>
      <protection/>
    </xf>
    <xf numFmtId="0" fontId="3" fillId="12" borderId="11" xfId="313" applyNumberFormat="1" applyFont="1" applyFill="1" applyBorder="1" applyAlignment="1" applyProtection="1">
      <alignment horizontal="center" vertical="center" wrapText="1"/>
      <protection/>
    </xf>
    <xf numFmtId="0" fontId="3" fillId="12" borderId="11" xfId="313" applyFont="1" applyFill="1" applyBorder="1" applyAlignment="1">
      <alignment horizontal="center" vertical="center" wrapText="1"/>
      <protection/>
    </xf>
    <xf numFmtId="0" fontId="3" fillId="12" borderId="15" xfId="313" applyFont="1" applyFill="1" applyBorder="1" applyAlignment="1">
      <alignment horizontal="center" vertical="center" wrapText="1"/>
      <protection/>
    </xf>
    <xf numFmtId="0" fontId="3" fillId="12" borderId="19" xfId="313" applyFont="1" applyFill="1" applyBorder="1" applyAlignment="1">
      <alignment horizontal="center" vertical="center" wrapText="1"/>
      <protection/>
    </xf>
    <xf numFmtId="0" fontId="2" fillId="0" borderId="19" xfId="313" applyNumberFormat="1" applyFont="1" applyFill="1" applyBorder="1" applyAlignment="1" applyProtection="1">
      <alignment vertical="center"/>
      <protection/>
    </xf>
    <xf numFmtId="0" fontId="2" fillId="0" borderId="11" xfId="313" applyNumberFormat="1" applyFont="1" applyFill="1" applyBorder="1" applyAlignment="1" applyProtection="1">
      <alignment vertical="center"/>
      <protection/>
    </xf>
    <xf numFmtId="0" fontId="6" fillId="0" borderId="0" xfId="312" applyNumberFormat="1" applyFont="1" applyFill="1" applyAlignment="1" applyProtection="1">
      <alignment horizontal="center" vertical="center"/>
      <protection/>
    </xf>
    <xf numFmtId="0" fontId="3" fillId="0" borderId="20" xfId="312" applyNumberFormat="1" applyFont="1" applyFill="1" applyBorder="1" applyAlignment="1" applyProtection="1">
      <alignment horizontal="right" vertical="center"/>
      <protection/>
    </xf>
    <xf numFmtId="0" fontId="3" fillId="0" borderId="11" xfId="312" applyFont="1" applyFill="1" applyBorder="1" applyAlignment="1">
      <alignment horizontal="center" vertical="center" wrapText="1"/>
      <protection/>
    </xf>
    <xf numFmtId="0" fontId="3" fillId="12" borderId="11" xfId="312" applyNumberFormat="1" applyFont="1" applyFill="1" applyBorder="1" applyAlignment="1" applyProtection="1">
      <alignment horizontal="center" vertical="center" wrapText="1"/>
      <protection/>
    </xf>
    <xf numFmtId="0" fontId="3" fillId="12" borderId="11" xfId="312" applyFont="1" applyFill="1" applyBorder="1" applyAlignment="1">
      <alignment horizontal="center" vertical="center" wrapText="1"/>
      <protection/>
    </xf>
    <xf numFmtId="49" fontId="3" fillId="12" borderId="11" xfId="312" applyNumberFormat="1" applyFont="1" applyFill="1" applyBorder="1" applyAlignment="1" applyProtection="1">
      <alignment horizontal="center" vertical="center" wrapText="1"/>
      <protection/>
    </xf>
    <xf numFmtId="0" fontId="3" fillId="12" borderId="15" xfId="312" applyFont="1" applyFill="1" applyBorder="1" applyAlignment="1">
      <alignment horizontal="center" vertical="center" wrapText="1"/>
      <protection/>
    </xf>
    <xf numFmtId="0" fontId="3" fillId="12" borderId="24" xfId="312" applyNumberFormat="1" applyFont="1" applyFill="1" applyBorder="1" applyAlignment="1" applyProtection="1">
      <alignment horizontal="center" vertical="center"/>
      <protection/>
    </xf>
    <xf numFmtId="0" fontId="3" fillId="12" borderId="15" xfId="312" applyNumberFormat="1" applyFont="1" applyFill="1" applyBorder="1" applyAlignment="1" applyProtection="1">
      <alignment horizontal="center" vertical="center"/>
      <protection/>
    </xf>
    <xf numFmtId="0" fontId="3" fillId="12" borderId="19" xfId="312" applyNumberFormat="1" applyFont="1" applyFill="1" applyBorder="1" applyAlignment="1" applyProtection="1">
      <alignment horizontal="center" vertical="center"/>
      <protection/>
    </xf>
    <xf numFmtId="0" fontId="3" fillId="12" borderId="11" xfId="312" applyNumberFormat="1" applyFont="1" applyFill="1" applyBorder="1" applyAlignment="1" applyProtection="1">
      <alignment horizontal="center" vertical="center"/>
      <protection/>
    </xf>
    <xf numFmtId="0" fontId="6" fillId="0" borderId="0" xfId="310" applyNumberFormat="1" applyFont="1" applyFill="1" applyAlignment="1" applyProtection="1">
      <alignment horizontal="center" vertical="center"/>
      <protection/>
    </xf>
    <xf numFmtId="0" fontId="3" fillId="12" borderId="20" xfId="310" applyNumberFormat="1" applyFont="1" applyFill="1" applyBorder="1" applyAlignment="1" applyProtection="1">
      <alignment horizontal="right" vertical="center"/>
      <protection/>
    </xf>
    <xf numFmtId="0" fontId="3" fillId="12" borderId="11" xfId="310" applyNumberFormat="1" applyFont="1" applyFill="1" applyBorder="1" applyAlignment="1" applyProtection="1">
      <alignment horizontal="center" vertical="center"/>
      <protection/>
    </xf>
    <xf numFmtId="0" fontId="3" fillId="12" borderId="15" xfId="310" applyNumberFormat="1" applyFont="1" applyFill="1" applyBorder="1" applyAlignment="1" applyProtection="1">
      <alignment horizontal="center" vertical="center"/>
      <protection/>
    </xf>
    <xf numFmtId="0" fontId="3" fillId="12" borderId="15" xfId="310" applyNumberFormat="1" applyFont="1" applyFill="1" applyBorder="1" applyAlignment="1" applyProtection="1">
      <alignment horizontal="center" vertical="center" wrapText="1"/>
      <protection/>
    </xf>
    <xf numFmtId="0" fontId="3" fillId="0" borderId="15" xfId="310" applyNumberFormat="1" applyFont="1" applyFill="1" applyBorder="1" applyAlignment="1" applyProtection="1">
      <alignment horizontal="center" vertical="center" wrapText="1"/>
      <protection/>
    </xf>
    <xf numFmtId="0" fontId="3" fillId="0" borderId="11" xfId="310" applyNumberFormat="1" applyFont="1" applyFill="1" applyBorder="1" applyAlignment="1" applyProtection="1">
      <alignment horizontal="center" vertical="center" wrapText="1"/>
      <protection/>
    </xf>
    <xf numFmtId="0" fontId="3" fillId="12" borderId="11" xfId="310" applyNumberFormat="1" applyFont="1" applyFill="1" applyBorder="1" applyAlignment="1" applyProtection="1">
      <alignment horizontal="center" vertical="center" wrapText="1"/>
      <protection/>
    </xf>
    <xf numFmtId="0" fontId="3" fillId="12" borderId="19" xfId="310" applyNumberFormat="1" applyFont="1" applyFill="1" applyBorder="1" applyAlignment="1" applyProtection="1">
      <alignment horizontal="center" vertical="center" wrapText="1"/>
      <protection/>
    </xf>
    <xf numFmtId="178" fontId="3" fillId="12" borderId="19" xfId="310" applyNumberFormat="1" applyFont="1" applyFill="1" applyBorder="1" applyAlignment="1" applyProtection="1">
      <alignment horizontal="center" vertical="center" wrapText="1"/>
      <protection/>
    </xf>
    <xf numFmtId="178" fontId="3" fillId="12" borderId="11" xfId="310" applyNumberFormat="1" applyFont="1" applyFill="1" applyBorder="1" applyAlignment="1" applyProtection="1">
      <alignment horizontal="center" vertical="center" wrapText="1"/>
      <protection/>
    </xf>
    <xf numFmtId="0" fontId="3" fillId="12" borderId="13" xfId="310" applyNumberFormat="1" applyFont="1" applyFill="1" applyBorder="1" applyAlignment="1" applyProtection="1">
      <alignment horizontal="center" vertical="center" wrapText="1"/>
      <protection/>
    </xf>
    <xf numFmtId="0" fontId="2" fillId="12" borderId="16" xfId="310" applyFont="1" applyFill="1" applyBorder="1" applyAlignment="1">
      <alignment horizontal="center" vertical="center" wrapText="1"/>
      <protection/>
    </xf>
    <xf numFmtId="0" fontId="2" fillId="12" borderId="16" xfId="310" applyFont="1" applyFill="1" applyBorder="1" applyAlignment="1" applyProtection="1">
      <alignment horizontal="center" vertical="center" wrapText="1"/>
      <protection locked="0"/>
    </xf>
    <xf numFmtId="0" fontId="2" fillId="12" borderId="11" xfId="310" applyFont="1" applyFill="1" applyBorder="1" applyAlignment="1">
      <alignment horizontal="center" vertical="center" wrapText="1"/>
      <protection/>
    </xf>
    <xf numFmtId="0" fontId="2" fillId="12" borderId="19" xfId="310" applyFont="1" applyFill="1" applyBorder="1" applyAlignment="1">
      <alignment horizontal="center" vertical="center" wrapText="1"/>
      <protection/>
    </xf>
    <xf numFmtId="0" fontId="6" fillId="0" borderId="0" xfId="0" applyFont="1" applyAlignment="1">
      <alignment horizontal="center" vertical="center"/>
    </xf>
    <xf numFmtId="0" fontId="3" fillId="0" borderId="20" xfId="0" applyFont="1" applyBorder="1" applyAlignment="1">
      <alignment horizontal="right" vertical="center"/>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0" xfId="314" applyNumberFormat="1" applyFont="1" applyFill="1" applyAlignment="1" applyProtection="1">
      <alignment horizontal="center" vertical="center" wrapText="1"/>
      <protection/>
    </xf>
    <xf numFmtId="0" fontId="3" fillId="0" borderId="20" xfId="314" applyNumberFormat="1" applyFont="1" applyFill="1" applyBorder="1" applyAlignment="1" applyProtection="1">
      <alignment horizontal="right" vertical="center" wrapText="1"/>
      <protection/>
    </xf>
    <xf numFmtId="0" fontId="3" fillId="12" borderId="11" xfId="314" applyFont="1" applyFill="1" applyBorder="1" applyAlignment="1">
      <alignment horizontal="center" vertical="center" wrapText="1"/>
      <protection/>
    </xf>
    <xf numFmtId="0" fontId="3" fillId="12" borderId="11" xfId="314" applyNumberFormat="1" applyFont="1" applyFill="1" applyBorder="1" applyAlignment="1" applyProtection="1">
      <alignment horizontal="center" vertical="center"/>
      <protection/>
    </xf>
    <xf numFmtId="0" fontId="3" fillId="12" borderId="11" xfId="314" applyNumberFormat="1" applyFont="1" applyFill="1" applyBorder="1" applyAlignment="1" applyProtection="1">
      <alignment horizontal="center" vertical="center" wrapText="1"/>
      <protection/>
    </xf>
    <xf numFmtId="0" fontId="2" fillId="12" borderId="11" xfId="319" applyFont="1" applyFill="1" applyBorder="1" applyAlignment="1">
      <alignment horizontal="center" vertical="center" wrapText="1"/>
      <protection/>
    </xf>
    <xf numFmtId="0" fontId="2" fillId="12" borderId="13" xfId="319" applyFont="1" applyFill="1" applyBorder="1" applyAlignment="1">
      <alignment horizontal="center" vertical="center" wrapText="1"/>
      <protection/>
    </xf>
    <xf numFmtId="0" fontId="2" fillId="12" borderId="12" xfId="319" applyFont="1" applyFill="1" applyBorder="1" applyAlignment="1">
      <alignment horizontal="center" vertical="center" wrapText="1"/>
      <protection/>
    </xf>
    <xf numFmtId="0" fontId="2" fillId="12" borderId="19" xfId="319" applyFont="1" applyFill="1" applyBorder="1" applyAlignment="1">
      <alignment horizontal="center" vertical="center" wrapText="1"/>
      <protection/>
    </xf>
    <xf numFmtId="0" fontId="6" fillId="0" borderId="0" xfId="0" applyFont="1" applyAlignment="1">
      <alignment horizontal="center"/>
    </xf>
    <xf numFmtId="0" fontId="0" fillId="0" borderId="20" xfId="0" applyBorder="1" applyAlignment="1">
      <alignment horizontal="right"/>
    </xf>
    <xf numFmtId="0" fontId="3" fillId="0" borderId="11" xfId="0" applyFont="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0" xfId="303" applyNumberFormat="1" applyFont="1" applyFill="1" applyAlignment="1" applyProtection="1">
      <alignment horizontal="center" vertical="center" wrapText="1"/>
      <protection/>
    </xf>
    <xf numFmtId="0" fontId="6" fillId="0" borderId="0" xfId="303" applyNumberFormat="1" applyFont="1" applyFill="1" applyAlignment="1" applyProtection="1">
      <alignment horizontal="center" vertical="center" wrapText="1"/>
      <protection/>
    </xf>
    <xf numFmtId="0" fontId="2" fillId="0" borderId="20" xfId="303" applyNumberFormat="1" applyFont="1" applyFill="1" applyBorder="1" applyAlignment="1" applyProtection="1">
      <alignment horizontal="center" vertical="center"/>
      <protection/>
    </xf>
    <xf numFmtId="0" fontId="3" fillId="12" borderId="11" xfId="303" applyFont="1" applyFill="1" applyBorder="1" applyAlignment="1">
      <alignment horizontal="center" vertical="center" wrapText="1"/>
      <protection/>
    </xf>
    <xf numFmtId="0" fontId="3" fillId="12" borderId="11" xfId="303" applyNumberFormat="1" applyFont="1" applyFill="1" applyBorder="1" applyAlignment="1" applyProtection="1">
      <alignment horizontal="center" vertical="center" wrapText="1"/>
      <protection/>
    </xf>
    <xf numFmtId="0" fontId="2" fillId="12" borderId="11" xfId="303"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0" fontId="6" fillId="0" borderId="0" xfId="307" applyNumberFormat="1" applyFont="1" applyFill="1" applyAlignment="1" applyProtection="1">
      <alignment horizontal="center" vertical="center"/>
      <protection/>
    </xf>
    <xf numFmtId="0" fontId="3" fillId="0" borderId="20" xfId="307" applyNumberFormat="1" applyFont="1" applyFill="1" applyBorder="1" applyAlignment="1" applyProtection="1">
      <alignment horizontal="right" vertical="center"/>
      <protection/>
    </xf>
    <xf numFmtId="0" fontId="3" fillId="12" borderId="13" xfId="307" applyFont="1" applyFill="1" applyBorder="1" applyAlignment="1">
      <alignment horizontal="center" vertical="center" wrapText="1"/>
      <protection/>
    </xf>
    <xf numFmtId="0" fontId="3" fillId="12" borderId="21" xfId="307" applyFont="1" applyFill="1" applyBorder="1" applyAlignment="1">
      <alignment horizontal="center" vertical="center" wrapText="1"/>
      <protection/>
    </xf>
    <xf numFmtId="0" fontId="3" fillId="12" borderId="11" xfId="307" applyNumberFormat="1" applyFont="1" applyFill="1" applyBorder="1" applyAlignment="1" applyProtection="1">
      <alignment horizontal="center" vertical="center" wrapText="1"/>
      <protection/>
    </xf>
    <xf numFmtId="0" fontId="3" fillId="12" borderId="16" xfId="307" applyNumberFormat="1" applyFont="1" applyFill="1" applyBorder="1" applyAlignment="1" applyProtection="1">
      <alignment horizontal="center" vertical="center" wrapText="1"/>
      <protection/>
    </xf>
    <xf numFmtId="0" fontId="3" fillId="12" borderId="14" xfId="307" applyNumberFormat="1" applyFont="1" applyFill="1" applyBorder="1" applyAlignment="1" applyProtection="1">
      <alignment horizontal="center" vertical="center" wrapText="1"/>
      <protection/>
    </xf>
    <xf numFmtId="0" fontId="3" fillId="12" borderId="11" xfId="307" applyNumberFormat="1" applyFont="1" applyFill="1" applyBorder="1" applyAlignment="1" applyProtection="1">
      <alignment horizontal="center" vertical="center"/>
      <protection/>
    </xf>
    <xf numFmtId="0" fontId="0" fillId="0" borderId="20" xfId="0" applyBorder="1" applyAlignment="1">
      <alignment horizontal="center"/>
    </xf>
    <xf numFmtId="0" fontId="2" fillId="0" borderId="23" xfId="0" applyNumberFormat="1" applyFont="1" applyFill="1" applyBorder="1" applyAlignment="1" applyProtection="1">
      <alignment horizontal="left"/>
      <protection/>
    </xf>
    <xf numFmtId="0" fontId="6" fillId="0" borderId="0" xfId="306" applyNumberFormat="1" applyFont="1" applyFill="1" applyAlignment="1" applyProtection="1">
      <alignment horizontal="center" vertical="center"/>
      <protection/>
    </xf>
    <xf numFmtId="0" fontId="3" fillId="12" borderId="11" xfId="306" applyNumberFormat="1" applyFont="1" applyFill="1" applyBorder="1" applyAlignment="1" applyProtection="1">
      <alignment horizontal="center" vertical="center" wrapText="1"/>
      <protection/>
    </xf>
    <xf numFmtId="0" fontId="3" fillId="12" borderId="13" xfId="306" applyNumberFormat="1" applyFont="1" applyFill="1" applyBorder="1" applyAlignment="1" applyProtection="1">
      <alignment horizontal="center" vertical="center" wrapText="1"/>
      <protection/>
    </xf>
    <xf numFmtId="0" fontId="3" fillId="12" borderId="12" xfId="306" applyNumberFormat="1" applyFont="1" applyFill="1" applyBorder="1" applyAlignment="1" applyProtection="1">
      <alignment horizontal="center" vertical="center" wrapText="1"/>
      <protection/>
    </xf>
    <xf numFmtId="0" fontId="3" fillId="12" borderId="19" xfId="306" applyNumberFormat="1" applyFont="1" applyFill="1" applyBorder="1" applyAlignment="1" applyProtection="1">
      <alignment horizontal="center" vertical="center" wrapText="1"/>
      <protection/>
    </xf>
    <xf numFmtId="0" fontId="6" fillId="0" borderId="0" xfId="311" applyNumberFormat="1" applyFont="1" applyFill="1" applyAlignment="1" applyProtection="1">
      <alignment horizontal="center" vertical="center" wrapText="1"/>
      <protection/>
    </xf>
    <xf numFmtId="0" fontId="3" fillId="0" borderId="20" xfId="311" applyNumberFormat="1" applyFont="1" applyFill="1" applyBorder="1" applyAlignment="1" applyProtection="1">
      <alignment horizontal="right" vertical="center" wrapText="1"/>
      <protection/>
    </xf>
    <xf numFmtId="0" fontId="3" fillId="12" borderId="11" xfId="311" applyFont="1" applyFill="1" applyBorder="1" applyAlignment="1">
      <alignment horizontal="center" vertical="center" wrapText="1"/>
      <protection/>
    </xf>
    <xf numFmtId="0" fontId="3" fillId="12" borderId="11" xfId="311" applyNumberFormat="1" applyFont="1" applyFill="1" applyBorder="1" applyAlignment="1" applyProtection="1">
      <alignment horizontal="center" vertical="center"/>
      <protection/>
    </xf>
    <xf numFmtId="0" fontId="3" fillId="12" borderId="11" xfId="311" applyNumberFormat="1" applyFont="1" applyFill="1" applyBorder="1" applyAlignment="1" applyProtection="1">
      <alignment horizontal="center" vertical="center" wrapText="1"/>
      <protection/>
    </xf>
    <xf numFmtId="0" fontId="3" fillId="0" borderId="0" xfId="297" applyNumberFormat="1" applyFont="1" applyFill="1" applyAlignment="1" applyProtection="1">
      <alignment horizontal="right" vertical="center" wrapText="1"/>
      <protection/>
    </xf>
    <xf numFmtId="0" fontId="6" fillId="0" borderId="0" xfId="297" applyNumberFormat="1" applyFont="1" applyFill="1" applyAlignment="1" applyProtection="1">
      <alignment horizontal="center" vertical="center"/>
      <protection/>
    </xf>
    <xf numFmtId="0" fontId="3" fillId="0" borderId="20" xfId="297" applyNumberFormat="1" applyFont="1" applyFill="1" applyBorder="1" applyAlignment="1" applyProtection="1">
      <alignment horizontal="right" vertical="center" wrapText="1"/>
      <protection/>
    </xf>
    <xf numFmtId="0" fontId="3" fillId="12" borderId="11" xfId="297" applyFont="1" applyFill="1" applyBorder="1" applyAlignment="1">
      <alignment horizontal="center" vertical="center" wrapText="1"/>
      <protection/>
    </xf>
    <xf numFmtId="0" fontId="3" fillId="12" borderId="11" xfId="297" applyNumberFormat="1" applyFont="1" applyFill="1" applyBorder="1" applyAlignment="1" applyProtection="1">
      <alignment horizontal="center" vertical="center" wrapText="1"/>
      <protection/>
    </xf>
    <xf numFmtId="0" fontId="6" fillId="0" borderId="0" xfId="296" applyNumberFormat="1" applyFont="1" applyFill="1" applyAlignment="1" applyProtection="1">
      <alignment horizontal="center" vertical="center"/>
      <protection/>
    </xf>
    <xf numFmtId="0" fontId="3" fillId="0" borderId="20" xfId="296" applyNumberFormat="1" applyFont="1" applyFill="1" applyBorder="1" applyAlignment="1" applyProtection="1">
      <alignment horizontal="right" vertical="center"/>
      <protection/>
    </xf>
    <xf numFmtId="0" fontId="3" fillId="12" borderId="11" xfId="296" applyFont="1" applyFill="1" applyBorder="1" applyAlignment="1">
      <alignment horizontal="center" vertical="center" wrapText="1"/>
      <protection/>
    </xf>
    <xf numFmtId="0" fontId="3" fillId="12" borderId="11" xfId="296" applyNumberFormat="1" applyFont="1" applyFill="1" applyBorder="1" applyAlignment="1" applyProtection="1">
      <alignment horizontal="center" vertical="center" wrapText="1"/>
      <protection/>
    </xf>
    <xf numFmtId="0" fontId="3" fillId="12" borderId="11" xfId="296" applyNumberFormat="1" applyFont="1" applyFill="1" applyBorder="1" applyAlignment="1" applyProtection="1">
      <alignment horizontal="center" vertical="center"/>
      <protection/>
    </xf>
    <xf numFmtId="0" fontId="6" fillId="0" borderId="0" xfId="309" applyNumberFormat="1" applyFont="1" applyFill="1" applyAlignment="1" applyProtection="1">
      <alignment horizontal="center" vertical="center" wrapText="1"/>
      <protection/>
    </xf>
    <xf numFmtId="0" fontId="3" fillId="12" borderId="11" xfId="309" applyNumberFormat="1" applyFont="1" applyFill="1" applyBorder="1" applyAlignment="1" applyProtection="1">
      <alignment horizontal="center" vertical="center" wrapText="1"/>
      <protection/>
    </xf>
    <xf numFmtId="0" fontId="3" fillId="12" borderId="11" xfId="309" applyFont="1" applyFill="1" applyBorder="1" applyAlignment="1">
      <alignment horizontal="center" vertical="center" wrapText="1"/>
      <protection/>
    </xf>
    <xf numFmtId="49" fontId="3" fillId="12" borderId="11" xfId="309" applyNumberFormat="1" applyFont="1" applyFill="1" applyBorder="1" applyAlignment="1" applyProtection="1">
      <alignment horizontal="center" vertical="center" wrapText="1"/>
      <protection/>
    </xf>
    <xf numFmtId="0" fontId="3" fillId="12" borderId="15" xfId="309" applyFont="1" applyFill="1" applyBorder="1" applyAlignment="1">
      <alignment horizontal="center" vertical="center" wrapText="1"/>
      <protection/>
    </xf>
    <xf numFmtId="0" fontId="3" fillId="12" borderId="16" xfId="309" applyFont="1" applyFill="1" applyBorder="1" applyAlignment="1">
      <alignment horizontal="center" vertical="center" wrapText="1"/>
      <protection/>
    </xf>
    <xf numFmtId="0" fontId="3" fillId="12" borderId="24" xfId="309" applyFont="1" applyFill="1" applyBorder="1" applyAlignment="1">
      <alignment horizontal="center" vertical="center" wrapText="1"/>
      <protection/>
    </xf>
    <xf numFmtId="0" fontId="3" fillId="12" borderId="15" xfId="309" applyNumberFormat="1" applyFont="1" applyFill="1" applyBorder="1" applyAlignment="1" applyProtection="1">
      <alignment horizontal="center" vertical="center" wrapText="1"/>
      <protection/>
    </xf>
    <xf numFmtId="0" fontId="3" fillId="12" borderId="11" xfId="309" applyNumberFormat="1" applyFont="1" applyFill="1" applyBorder="1" applyAlignment="1" applyProtection="1">
      <alignment horizontal="center" vertical="center"/>
      <protection/>
    </xf>
    <xf numFmtId="0" fontId="6" fillId="0" borderId="0" xfId="305" applyNumberFormat="1" applyFont="1" applyFill="1" applyAlignment="1" applyProtection="1">
      <alignment horizontal="center" vertical="center"/>
      <protection/>
    </xf>
    <xf numFmtId="0" fontId="3" fillId="0" borderId="20" xfId="305" applyNumberFormat="1" applyFont="1" applyFill="1" applyBorder="1" applyAlignment="1" applyProtection="1">
      <alignment horizontal="right" vertical="center"/>
      <protection/>
    </xf>
    <xf numFmtId="0" fontId="3" fillId="12" borderId="15" xfId="305" applyNumberFormat="1" applyFont="1" applyFill="1" applyBorder="1" applyAlignment="1" applyProtection="1">
      <alignment horizontal="center" vertical="center"/>
      <protection/>
    </xf>
    <xf numFmtId="0" fontId="3" fillId="12" borderId="14" xfId="305" applyNumberFormat="1" applyFont="1" applyFill="1" applyBorder="1" applyAlignment="1" applyProtection="1">
      <alignment horizontal="center" vertical="center"/>
      <protection/>
    </xf>
    <xf numFmtId="0" fontId="3" fillId="12" borderId="16" xfId="305" applyNumberFormat="1" applyFont="1" applyFill="1" applyBorder="1" applyAlignment="1" applyProtection="1">
      <alignment horizontal="center" vertical="center"/>
      <protection/>
    </xf>
    <xf numFmtId="49" fontId="3" fillId="0" borderId="0" xfId="305" applyNumberFormat="1" applyFont="1" applyFill="1" applyAlignment="1">
      <alignment horizontal="left" vertical="center"/>
      <protection/>
    </xf>
    <xf numFmtId="0" fontId="3" fillId="12" borderId="15" xfId="305" applyNumberFormat="1" applyFont="1" applyFill="1" applyBorder="1" applyAlignment="1" applyProtection="1">
      <alignment horizontal="center" vertical="center" wrapText="1"/>
      <protection/>
    </xf>
    <xf numFmtId="0" fontId="3" fillId="12" borderId="11" xfId="305" applyNumberFormat="1" applyFont="1" applyFill="1" applyBorder="1" applyAlignment="1" applyProtection="1">
      <alignment horizontal="center" vertical="center" wrapText="1"/>
      <protection/>
    </xf>
    <xf numFmtId="0" fontId="3" fillId="12" borderId="20" xfId="305" applyNumberFormat="1" applyFont="1" applyFill="1" applyBorder="1" applyAlignment="1" applyProtection="1">
      <alignment horizontal="center" vertical="center" wrapText="1"/>
      <protection/>
    </xf>
    <xf numFmtId="0" fontId="3" fillId="12" borderId="14" xfId="305" applyNumberFormat="1" applyFont="1" applyFill="1" applyBorder="1" applyAlignment="1" applyProtection="1">
      <alignment horizontal="center" vertical="center" wrapText="1"/>
      <protection/>
    </xf>
    <xf numFmtId="0" fontId="2" fillId="12" borderId="22" xfId="305" applyFont="1" applyFill="1" applyBorder="1" applyAlignment="1">
      <alignment horizontal="center" vertical="center" wrapText="1"/>
      <protection/>
    </xf>
    <xf numFmtId="0" fontId="2" fillId="12" borderId="17" xfId="305" applyFont="1" applyFill="1" applyBorder="1" applyAlignment="1" applyProtection="1">
      <alignment horizontal="center" vertical="center" wrapText="1"/>
      <protection locked="0"/>
    </xf>
    <xf numFmtId="0" fontId="2" fillId="12" borderId="25" xfId="305" applyFont="1" applyFill="1" applyBorder="1" applyAlignment="1">
      <alignment horizontal="center" vertical="center" wrapText="1"/>
      <protection/>
    </xf>
    <xf numFmtId="0" fontId="2" fillId="12" borderId="11" xfId="305" applyFont="1" applyFill="1" applyBorder="1" applyAlignment="1">
      <alignment horizontal="center" vertical="center" wrapText="1"/>
      <protection/>
    </xf>
    <xf numFmtId="0" fontId="3" fillId="0" borderId="20" xfId="0" applyFont="1" applyBorder="1" applyAlignment="1">
      <alignment horizontal="center" vertical="center"/>
    </xf>
    <xf numFmtId="0" fontId="6" fillId="0" borderId="0" xfId="302" applyNumberFormat="1" applyFont="1" applyFill="1" applyAlignment="1" applyProtection="1">
      <alignment horizontal="center" vertical="center"/>
      <protection/>
    </xf>
    <xf numFmtId="0" fontId="3" fillId="0" borderId="20" xfId="302" applyNumberFormat="1" applyFont="1" applyFill="1" applyBorder="1" applyAlignment="1" applyProtection="1">
      <alignment horizontal="right" vertical="center"/>
      <protection/>
    </xf>
    <xf numFmtId="0" fontId="3" fillId="12" borderId="11" xfId="302" applyNumberFormat="1" applyFont="1" applyFill="1" applyBorder="1" applyAlignment="1" applyProtection="1">
      <alignment horizontal="center" vertical="center" wrapText="1"/>
      <protection/>
    </xf>
    <xf numFmtId="0" fontId="3" fillId="12" borderId="15" xfId="302" applyNumberFormat="1" applyFont="1" applyFill="1" applyBorder="1" applyAlignment="1" applyProtection="1">
      <alignment horizontal="center" vertical="center" wrapText="1"/>
      <protection/>
    </xf>
    <xf numFmtId="0" fontId="3" fillId="12" borderId="14" xfId="302" applyNumberFormat="1" applyFont="1" applyFill="1" applyBorder="1" applyAlignment="1" applyProtection="1">
      <alignment horizontal="center" vertical="center" wrapText="1"/>
      <protection/>
    </xf>
    <xf numFmtId="0" fontId="3" fillId="12" borderId="16" xfId="302" applyNumberFormat="1" applyFont="1" applyFill="1" applyBorder="1" applyAlignment="1" applyProtection="1">
      <alignment horizontal="center" vertical="center" wrapText="1"/>
      <protection/>
    </xf>
    <xf numFmtId="49" fontId="3" fillId="0" borderId="0" xfId="302" applyNumberFormat="1" applyFont="1" applyFill="1" applyAlignment="1">
      <alignment horizontal="left" vertical="center"/>
      <protection/>
    </xf>
    <xf numFmtId="0" fontId="3" fillId="12" borderId="24" xfId="302" applyNumberFormat="1" applyFont="1" applyFill="1" applyBorder="1" applyAlignment="1" applyProtection="1">
      <alignment horizontal="center" vertical="center" wrapText="1"/>
      <protection/>
    </xf>
    <xf numFmtId="0" fontId="3" fillId="12" borderId="19" xfId="302" applyNumberFormat="1" applyFont="1" applyFill="1" applyBorder="1" applyAlignment="1" applyProtection="1">
      <alignment horizontal="center" vertical="center" wrapText="1"/>
      <protection/>
    </xf>
    <xf numFmtId="0" fontId="3" fillId="12" borderId="20" xfId="302" applyNumberFormat="1" applyFont="1" applyFill="1" applyBorder="1" applyAlignment="1" applyProtection="1">
      <alignment horizontal="center" vertical="center" wrapText="1"/>
      <protection/>
    </xf>
    <xf numFmtId="0" fontId="2" fillId="12" borderId="16" xfId="302" applyFont="1" applyFill="1" applyBorder="1" applyAlignment="1">
      <alignment horizontal="center" vertical="center" wrapText="1"/>
      <protection/>
    </xf>
    <xf numFmtId="0" fontId="2" fillId="12" borderId="11" xfId="302" applyFont="1" applyFill="1" applyBorder="1" applyAlignment="1">
      <alignment horizontal="center" vertical="center" wrapText="1"/>
      <protection/>
    </xf>
    <xf numFmtId="0" fontId="8" fillId="0" borderId="0" xfId="301" applyNumberFormat="1" applyFont="1" applyFill="1" applyAlignment="1" applyProtection="1">
      <alignment horizontal="center" vertical="center" wrapText="1"/>
      <protection/>
    </xf>
    <xf numFmtId="0" fontId="2" fillId="0" borderId="20" xfId="301" applyFont="1" applyBorder="1" applyAlignment="1">
      <alignment horizontal="right" vertical="center"/>
      <protection/>
    </xf>
    <xf numFmtId="0" fontId="2" fillId="0" borderId="20" xfId="301" applyBorder="1" applyAlignment="1">
      <alignment horizontal="right" vertical="center"/>
      <protection/>
    </xf>
    <xf numFmtId="0" fontId="3" fillId="12" borderId="11" xfId="301" applyNumberFormat="1" applyFont="1" applyFill="1" applyBorder="1" applyAlignment="1" applyProtection="1">
      <alignment horizontal="center" vertical="center"/>
      <protection/>
    </xf>
    <xf numFmtId="0" fontId="3" fillId="12" borderId="11" xfId="301" applyNumberFormat="1" applyFont="1" applyFill="1" applyBorder="1" applyAlignment="1" applyProtection="1">
      <alignment horizontal="center" vertical="center" wrapText="1"/>
      <protection/>
    </xf>
    <xf numFmtId="0" fontId="3" fillId="0" borderId="11" xfId="301" applyNumberFormat="1" applyFont="1" applyFill="1" applyBorder="1" applyAlignment="1" applyProtection="1">
      <alignment horizontal="center" vertical="center" wrapText="1"/>
      <protection/>
    </xf>
    <xf numFmtId="0" fontId="6" fillId="0" borderId="0" xfId="300" applyNumberFormat="1" applyFont="1" applyFill="1" applyAlignment="1" applyProtection="1">
      <alignment horizontal="center" vertical="center"/>
      <protection/>
    </xf>
    <xf numFmtId="0" fontId="2" fillId="0" borderId="11" xfId="300" applyNumberFormat="1" applyFont="1" applyFill="1" applyBorder="1" applyAlignment="1" applyProtection="1">
      <alignment horizontal="center" vertical="center" wrapText="1"/>
      <protection/>
    </xf>
    <xf numFmtId="0" fontId="2" fillId="0" borderId="22" xfId="300" applyNumberFormat="1" applyFont="1" applyFill="1" applyBorder="1" applyAlignment="1" applyProtection="1">
      <alignment horizontal="center" vertical="center" wrapText="1"/>
      <protection/>
    </xf>
    <xf numFmtId="0" fontId="2" fillId="0" borderId="13" xfId="300" applyNumberFormat="1" applyFont="1" applyFill="1" applyBorder="1" applyAlignment="1" applyProtection="1">
      <alignment horizontal="center" vertical="center" wrapText="1"/>
      <protection/>
    </xf>
    <xf numFmtId="0" fontId="2" fillId="0" borderId="15" xfId="300" applyNumberFormat="1" applyFont="1" applyFill="1" applyBorder="1" applyAlignment="1" applyProtection="1">
      <alignment horizontal="center" vertical="center" wrapText="1"/>
      <protection/>
    </xf>
    <xf numFmtId="0" fontId="3" fillId="12" borderId="24" xfId="300" applyNumberFormat="1" applyFont="1" applyFill="1" applyBorder="1" applyAlignment="1" applyProtection="1">
      <alignment horizontal="center" vertical="center" wrapText="1"/>
      <protection/>
    </xf>
    <xf numFmtId="0" fontId="3" fillId="12" borderId="15" xfId="300" applyNumberFormat="1" applyFont="1" applyFill="1" applyBorder="1" applyAlignment="1" applyProtection="1">
      <alignment horizontal="center" vertical="center" wrapText="1"/>
      <protection/>
    </xf>
    <xf numFmtId="0" fontId="3" fillId="12" borderId="19" xfId="300" applyNumberFormat="1" applyFont="1" applyFill="1" applyBorder="1" applyAlignment="1" applyProtection="1">
      <alignment horizontal="center" vertical="center" wrapText="1"/>
      <protection/>
    </xf>
    <xf numFmtId="0" fontId="3" fillId="12" borderId="11" xfId="300" applyNumberFormat="1" applyFont="1" applyFill="1" applyBorder="1" applyAlignment="1" applyProtection="1">
      <alignment horizontal="center" vertical="center" wrapText="1"/>
      <protection/>
    </xf>
    <xf numFmtId="0" fontId="3" fillId="12" borderId="25" xfId="300" applyNumberFormat="1" applyFont="1" applyFill="1" applyBorder="1" applyAlignment="1" applyProtection="1">
      <alignment horizontal="center" vertical="center" wrapText="1"/>
      <protection/>
    </xf>
    <xf numFmtId="0" fontId="3" fillId="12" borderId="16" xfId="300" applyNumberFormat="1" applyFont="1" applyFill="1" applyBorder="1" applyAlignment="1" applyProtection="1">
      <alignment horizontal="center" vertical="center" wrapText="1"/>
      <protection/>
    </xf>
    <xf numFmtId="0" fontId="3" fillId="12" borderId="20" xfId="300" applyNumberFormat="1" applyFont="1" applyFill="1" applyBorder="1" applyAlignment="1" applyProtection="1">
      <alignment horizontal="center" vertical="center" wrapText="1"/>
      <protection/>
    </xf>
    <xf numFmtId="0" fontId="3" fillId="12" borderId="14" xfId="300" applyNumberFormat="1" applyFont="1" applyFill="1" applyBorder="1" applyAlignment="1" applyProtection="1">
      <alignment horizontal="center" vertical="center" wrapText="1"/>
      <protection/>
    </xf>
    <xf numFmtId="0" fontId="4" fillId="0" borderId="0" xfId="298" applyFont="1" applyAlignment="1">
      <alignment horizontal="center" vertical="center"/>
      <protection/>
    </xf>
    <xf numFmtId="0" fontId="5" fillId="12" borderId="16" xfId="298" applyNumberFormat="1" applyFont="1" applyFill="1" applyBorder="1" applyAlignment="1" applyProtection="1">
      <alignment horizontal="center" vertical="center"/>
      <protection/>
    </xf>
    <xf numFmtId="0" fontId="5" fillId="12" borderId="11" xfId="298" applyNumberFormat="1" applyFont="1" applyFill="1" applyBorder="1" applyAlignment="1" applyProtection="1">
      <alignment horizontal="center" vertical="center"/>
      <protection/>
    </xf>
    <xf numFmtId="0" fontId="5" fillId="12" borderId="15" xfId="298" applyNumberFormat="1" applyFont="1" applyFill="1" applyBorder="1" applyAlignment="1" applyProtection="1">
      <alignment horizontal="center" vertical="center"/>
      <protection/>
    </xf>
    <xf numFmtId="0" fontId="5" fillId="12" borderId="11" xfId="298" applyNumberFormat="1" applyFont="1" applyFill="1" applyBorder="1" applyAlignment="1" applyProtection="1">
      <alignment horizontal="center" vertical="center" wrapText="1"/>
      <protection/>
    </xf>
    <xf numFmtId="0" fontId="5" fillId="12" borderId="16" xfId="298" applyNumberFormat="1" applyFont="1" applyFill="1" applyBorder="1" applyAlignment="1" applyProtection="1">
      <alignment horizontal="center" vertical="center" wrapText="1"/>
      <protection/>
    </xf>
    <xf numFmtId="0" fontId="4" fillId="0" borderId="0" xfId="316" applyNumberFormat="1" applyFont="1" applyFill="1" applyAlignment="1" applyProtection="1">
      <alignment horizontal="center" vertical="center"/>
      <protection/>
    </xf>
    <xf numFmtId="0" fontId="5" fillId="12" borderId="11" xfId="316" applyNumberFormat="1" applyFont="1" applyFill="1" applyBorder="1" applyAlignment="1" applyProtection="1">
      <alignment horizontal="center" vertical="center" wrapText="1"/>
      <protection/>
    </xf>
    <xf numFmtId="0" fontId="5" fillId="12" borderId="13" xfId="316" applyNumberFormat="1" applyFont="1" applyFill="1" applyBorder="1" applyAlignment="1" applyProtection="1">
      <alignment horizontal="center" vertical="center" wrapText="1"/>
      <protection/>
    </xf>
    <xf numFmtId="0" fontId="5" fillId="12" borderId="19" xfId="316" applyNumberFormat="1" applyFont="1" applyFill="1" applyBorder="1" applyAlignment="1" applyProtection="1">
      <alignment horizontal="center" vertical="center" wrapText="1"/>
      <protection/>
    </xf>
    <xf numFmtId="0" fontId="5" fillId="12" borderId="15" xfId="316" applyNumberFormat="1" applyFont="1" applyFill="1" applyBorder="1" applyAlignment="1" applyProtection="1">
      <alignment horizontal="center" vertical="center" wrapText="1"/>
      <protection/>
    </xf>
    <xf numFmtId="0" fontId="5" fillId="12" borderId="16" xfId="316" applyNumberFormat="1" applyFont="1" applyFill="1" applyBorder="1" applyAlignment="1" applyProtection="1">
      <alignment horizontal="center" vertical="center" wrapText="1"/>
      <protection/>
    </xf>
    <xf numFmtId="176" fontId="3" fillId="12" borderId="13" xfId="312" applyNumberFormat="1" applyFont="1" applyFill="1" applyBorder="1" applyAlignment="1">
      <alignment horizontal="center" vertical="center" wrapText="1"/>
      <protection/>
    </xf>
    <xf numFmtId="177" fontId="3" fillId="0" borderId="19" xfId="0" applyNumberFormat="1" applyFont="1" applyFill="1" applyBorder="1" applyAlignment="1">
      <alignment horizontal="center" vertical="center" wrapText="1"/>
    </xf>
  </cellXfs>
  <cellStyles count="943">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3" xfId="20"/>
    <cellStyle name="20% - 强调文字颜色 1 2 2 3 2" xfId="21"/>
    <cellStyle name="20% - 强调文字颜色 1 2 2 4" xfId="22"/>
    <cellStyle name="20% - 强调文字颜色 1 2 3" xfId="23"/>
    <cellStyle name="20% - 强调文字颜色 2" xfId="24"/>
    <cellStyle name="20% - 强调文字颜色 2 2" xfId="25"/>
    <cellStyle name="20% - 强调文字颜色 2 2 2" xfId="26"/>
    <cellStyle name="20% - 强调文字颜色 2 2 2 2" xfId="27"/>
    <cellStyle name="20% - 强调文字颜色 2 2 2 2 2" xfId="28"/>
    <cellStyle name="20% - 强调文字颜色 2 2 2 3" xfId="29"/>
    <cellStyle name="20% - 强调文字颜色 2 2 2 3 2" xfId="30"/>
    <cellStyle name="20% - 强调文字颜色 2 2 2 4" xfId="31"/>
    <cellStyle name="20% - 强调文字颜色 2 2 3" xfId="32"/>
    <cellStyle name="20% - 强调文字颜色 3" xfId="33"/>
    <cellStyle name="20% - 强调文字颜色 3 2" xfId="34"/>
    <cellStyle name="20% - 强调文字颜色 3 2 2" xfId="35"/>
    <cellStyle name="20% - 强调文字颜色 3 2 2 2" xfId="36"/>
    <cellStyle name="20% - 强调文字颜色 3 2 2 2 2" xfId="37"/>
    <cellStyle name="20% - 强调文字颜色 3 2 2 3" xfId="38"/>
    <cellStyle name="20% - 强调文字颜色 3 2 2 3 2" xfId="39"/>
    <cellStyle name="20% - 强调文字颜色 3 2 2 4" xfId="40"/>
    <cellStyle name="20% - 强调文字颜色 3 2 3" xfId="41"/>
    <cellStyle name="20% - 强调文字颜色 4" xfId="42"/>
    <cellStyle name="20% - 强调文字颜色 4 2" xfId="43"/>
    <cellStyle name="20% - 强调文字颜色 4 2 2" xfId="44"/>
    <cellStyle name="20% - 强调文字颜色 4 2 2 2" xfId="45"/>
    <cellStyle name="20% - 强调文字颜色 4 2 2 2 2" xfId="46"/>
    <cellStyle name="20% - 强调文字颜色 4 2 2 3" xfId="47"/>
    <cellStyle name="20% - 强调文字颜色 4 2 2 3 2" xfId="48"/>
    <cellStyle name="20% - 强调文字颜色 4 2 2 4" xfId="49"/>
    <cellStyle name="20% - 强调文字颜色 4 2 3" xfId="50"/>
    <cellStyle name="20% - 强调文字颜色 5" xfId="51"/>
    <cellStyle name="20% - 强调文字颜色 5 2" xfId="52"/>
    <cellStyle name="20% - 强调文字颜色 5 2 2" xfId="53"/>
    <cellStyle name="20% - 强调文字颜色 5 2 2 2" xfId="54"/>
    <cellStyle name="20% - 强调文字颜色 5 2 2 2 2" xfId="55"/>
    <cellStyle name="20% - 强调文字颜色 5 2 2 3" xfId="56"/>
    <cellStyle name="20% - 强调文字颜色 5 2 2 3 2" xfId="57"/>
    <cellStyle name="20% - 强调文字颜色 5 2 2 4" xfId="58"/>
    <cellStyle name="20% - 强调文字颜色 5 2 3" xfId="59"/>
    <cellStyle name="20% - 强调文字颜色 6" xfId="60"/>
    <cellStyle name="20% - 强调文字颜色 6 2" xfId="61"/>
    <cellStyle name="20% - 强调文字颜色 6 2 2" xfId="62"/>
    <cellStyle name="20% - 强调文字颜色 6 2 2 2" xfId="63"/>
    <cellStyle name="20% - 强调文字颜色 6 2 2 2 2" xfId="64"/>
    <cellStyle name="20% - 强调文字颜色 6 2 2 3" xfId="65"/>
    <cellStyle name="20% - 强调文字颜色 6 2 2 3 2" xfId="66"/>
    <cellStyle name="20% - 强调文字颜色 6 2 2 4" xfId="67"/>
    <cellStyle name="20% - 强调文字颜色 6 2 3" xfId="68"/>
    <cellStyle name="40% - 强调文字颜色 1" xfId="69"/>
    <cellStyle name="40% - 强调文字颜色 1 2" xfId="70"/>
    <cellStyle name="40% - 强调文字颜色 1 2 2" xfId="71"/>
    <cellStyle name="40% - 强调文字颜色 1 2 2 2" xfId="72"/>
    <cellStyle name="40% - 强调文字颜色 1 2 2 2 2" xfId="73"/>
    <cellStyle name="40% - 强调文字颜色 1 2 2 3" xfId="74"/>
    <cellStyle name="40% - 强调文字颜色 1 2 2 3 2" xfId="75"/>
    <cellStyle name="40% - 强调文字颜色 1 2 2 4" xfId="76"/>
    <cellStyle name="40% - 强调文字颜色 1 2 3" xfId="77"/>
    <cellStyle name="40% - 强调文字颜色 2" xfId="78"/>
    <cellStyle name="40% - 强调文字颜色 2 2" xfId="79"/>
    <cellStyle name="40% - 强调文字颜色 2 2 2" xfId="80"/>
    <cellStyle name="40% - 强调文字颜色 2 2 2 2" xfId="81"/>
    <cellStyle name="40% - 强调文字颜色 2 2 2 2 2" xfId="82"/>
    <cellStyle name="40% - 强调文字颜色 2 2 2 3" xfId="83"/>
    <cellStyle name="40% - 强调文字颜色 2 2 2 3 2" xfId="84"/>
    <cellStyle name="40% - 强调文字颜色 2 2 2 4" xfId="85"/>
    <cellStyle name="40% - 强调文字颜色 2 2 3" xfId="86"/>
    <cellStyle name="40% - 强调文字颜色 3" xfId="87"/>
    <cellStyle name="40% - 强调文字颜色 3 2" xfId="88"/>
    <cellStyle name="40% - 强调文字颜色 3 2 2" xfId="89"/>
    <cellStyle name="40% - 强调文字颜色 3 2 2 2" xfId="90"/>
    <cellStyle name="40% - 强调文字颜色 3 2 2 2 2" xfId="91"/>
    <cellStyle name="40% - 强调文字颜色 3 2 2 3" xfId="92"/>
    <cellStyle name="40% - 强调文字颜色 3 2 2 3 2" xfId="93"/>
    <cellStyle name="40% - 强调文字颜色 3 2 2 4" xfId="94"/>
    <cellStyle name="40% - 强调文字颜色 3 2 3" xfId="95"/>
    <cellStyle name="40% - 强调文字颜色 4" xfId="96"/>
    <cellStyle name="40% - 强调文字颜色 4 2" xfId="97"/>
    <cellStyle name="40% - 强调文字颜色 4 2 2" xfId="98"/>
    <cellStyle name="40% - 强调文字颜色 4 2 2 2" xfId="99"/>
    <cellStyle name="40% - 强调文字颜色 4 2 2 2 2" xfId="100"/>
    <cellStyle name="40% - 强调文字颜色 4 2 2 3" xfId="101"/>
    <cellStyle name="40% - 强调文字颜色 4 2 2 3 2" xfId="102"/>
    <cellStyle name="40% - 强调文字颜色 4 2 2 4" xfId="103"/>
    <cellStyle name="40% - 强调文字颜色 4 2 3" xfId="104"/>
    <cellStyle name="40% - 强调文字颜色 5" xfId="105"/>
    <cellStyle name="40% - 强调文字颜色 5 2" xfId="106"/>
    <cellStyle name="40% - 强调文字颜色 5 2 2" xfId="107"/>
    <cellStyle name="40% - 强调文字颜色 5 2 2 2" xfId="108"/>
    <cellStyle name="40% - 强调文字颜色 5 2 2 2 2" xfId="109"/>
    <cellStyle name="40% - 强调文字颜色 5 2 2 3" xfId="110"/>
    <cellStyle name="40% - 强调文字颜色 5 2 2 3 2" xfId="111"/>
    <cellStyle name="40% - 强调文字颜色 5 2 2 4" xfId="112"/>
    <cellStyle name="40% - 强调文字颜色 5 2 3" xfId="113"/>
    <cellStyle name="40% - 强调文字颜色 6" xfId="114"/>
    <cellStyle name="40% - 强调文字颜色 6 2" xfId="115"/>
    <cellStyle name="40% - 强调文字颜色 6 2 2" xfId="116"/>
    <cellStyle name="40% - 强调文字颜色 6 2 2 2" xfId="117"/>
    <cellStyle name="40% - 强调文字颜色 6 2 2 2 2" xfId="118"/>
    <cellStyle name="40% - 强调文字颜色 6 2 2 3" xfId="119"/>
    <cellStyle name="40% - 强调文字颜色 6 2 2 3 2" xfId="120"/>
    <cellStyle name="40% - 强调文字颜色 6 2 2 4" xfId="121"/>
    <cellStyle name="40% - 强调文字颜色 6 2 3" xfId="122"/>
    <cellStyle name="60% - 强调文字颜色 1" xfId="123"/>
    <cellStyle name="60% - 强调文字颜色 1 2" xfId="124"/>
    <cellStyle name="60% - 强调文字颜色 1 2 2" xfId="125"/>
    <cellStyle name="60% - 强调文字颜色 1 2 2 2" xfId="126"/>
    <cellStyle name="60% - 强调文字颜色 1 2 2 2 2" xfId="127"/>
    <cellStyle name="60% - 强调文字颜色 1 2 2 3" xfId="128"/>
    <cellStyle name="60% - 强调文字颜色 1 2 2 3 2" xfId="129"/>
    <cellStyle name="60% - 强调文字颜色 1 2 2 4" xfId="130"/>
    <cellStyle name="60% - 强调文字颜色 1 2 3" xfId="131"/>
    <cellStyle name="60% - 强调文字颜色 2" xfId="132"/>
    <cellStyle name="60% - 强调文字颜色 2 2" xfId="133"/>
    <cellStyle name="60% - 强调文字颜色 2 2 2" xfId="134"/>
    <cellStyle name="60% - 强调文字颜色 2 2 2 2" xfId="135"/>
    <cellStyle name="60% - 强调文字颜色 2 2 2 2 2" xfId="136"/>
    <cellStyle name="60% - 强调文字颜色 2 2 2 3" xfId="137"/>
    <cellStyle name="60% - 强调文字颜色 2 2 2 3 2" xfId="138"/>
    <cellStyle name="60% - 强调文字颜色 2 2 2 4" xfId="139"/>
    <cellStyle name="60% - 强调文字颜色 2 2 3" xfId="140"/>
    <cellStyle name="60% - 强调文字颜色 3" xfId="141"/>
    <cellStyle name="60% - 强调文字颜色 3 2" xfId="142"/>
    <cellStyle name="60% - 强调文字颜色 3 2 2" xfId="143"/>
    <cellStyle name="60% - 强调文字颜色 3 2 2 2" xfId="144"/>
    <cellStyle name="60% - 强调文字颜色 3 2 2 2 2" xfId="145"/>
    <cellStyle name="60% - 强调文字颜色 3 2 2 3" xfId="146"/>
    <cellStyle name="60% - 强调文字颜色 3 2 2 3 2" xfId="147"/>
    <cellStyle name="60% - 强调文字颜色 3 2 2 4" xfId="148"/>
    <cellStyle name="60% - 强调文字颜色 3 2 3" xfId="149"/>
    <cellStyle name="60% - 强调文字颜色 4" xfId="150"/>
    <cellStyle name="60% - 强调文字颜色 4 2" xfId="151"/>
    <cellStyle name="60% - 强调文字颜色 4 2 2" xfId="152"/>
    <cellStyle name="60% - 强调文字颜色 4 2 2 2" xfId="153"/>
    <cellStyle name="60% - 强调文字颜色 4 2 2 2 2" xfId="154"/>
    <cellStyle name="60% - 强调文字颜色 4 2 2 3" xfId="155"/>
    <cellStyle name="60% - 强调文字颜色 4 2 2 3 2" xfId="156"/>
    <cellStyle name="60% - 强调文字颜色 4 2 2 4" xfId="157"/>
    <cellStyle name="60% - 强调文字颜色 4 2 3" xfId="158"/>
    <cellStyle name="60% - 强调文字颜色 5" xfId="159"/>
    <cellStyle name="60% - 强调文字颜色 5 2" xfId="160"/>
    <cellStyle name="60% - 强调文字颜色 5 2 2" xfId="161"/>
    <cellStyle name="60% - 强调文字颜色 5 2 2 2" xfId="162"/>
    <cellStyle name="60% - 强调文字颜色 5 2 2 2 2" xfId="163"/>
    <cellStyle name="60% - 强调文字颜色 5 2 2 3" xfId="164"/>
    <cellStyle name="60% - 强调文字颜色 5 2 2 3 2" xfId="165"/>
    <cellStyle name="60% - 强调文字颜色 5 2 2 4" xfId="166"/>
    <cellStyle name="60% - 强调文字颜色 5 2 3" xfId="167"/>
    <cellStyle name="60% - 强调文字颜色 6" xfId="168"/>
    <cellStyle name="60% - 强调文字颜色 6 2" xfId="169"/>
    <cellStyle name="60% - 强调文字颜色 6 2 2" xfId="170"/>
    <cellStyle name="60% - 强调文字颜色 6 2 2 2" xfId="171"/>
    <cellStyle name="60% - 强调文字颜色 6 2 2 2 2" xfId="172"/>
    <cellStyle name="60% - 强调文字颜色 6 2 2 3" xfId="173"/>
    <cellStyle name="60% - 强调文字颜色 6 2 2 3 2" xfId="174"/>
    <cellStyle name="60% - 强调文字颜色 6 2 2 4" xfId="175"/>
    <cellStyle name="60% - 强调文字颜色 6 2 3" xfId="176"/>
    <cellStyle name="Percent" xfId="177"/>
    <cellStyle name="标题" xfId="178"/>
    <cellStyle name="标题 1" xfId="179"/>
    <cellStyle name="标题 1 2" xfId="180"/>
    <cellStyle name="标题 1 2 2" xfId="181"/>
    <cellStyle name="标题 1 2 2 2" xfId="182"/>
    <cellStyle name="标题 1 2 3" xfId="183"/>
    <cellStyle name="标题 1 2 3 2" xfId="184"/>
    <cellStyle name="标题 1 2 4" xfId="185"/>
    <cellStyle name="标题 1 2 4 2" xfId="186"/>
    <cellStyle name="标题 1 2 5" xfId="187"/>
    <cellStyle name="标题 2" xfId="188"/>
    <cellStyle name="标题 2 2" xfId="189"/>
    <cellStyle name="标题 2 2 2" xfId="190"/>
    <cellStyle name="标题 2 2 2 2" xfId="191"/>
    <cellStyle name="标题 2 2 2 2 2" xfId="192"/>
    <cellStyle name="标题 2 2 2 3" xfId="193"/>
    <cellStyle name="标题 2 2 2 3 2" xfId="194"/>
    <cellStyle name="标题 2 2 2 4" xfId="195"/>
    <cellStyle name="标题 2 2 3" xfId="196"/>
    <cellStyle name="标题 3" xfId="197"/>
    <cellStyle name="标题 3 2" xfId="198"/>
    <cellStyle name="标题 3 2 2" xfId="199"/>
    <cellStyle name="标题 3 2 2 2" xfId="200"/>
    <cellStyle name="标题 3 2 2 2 2" xfId="201"/>
    <cellStyle name="标题 3 2 2 3" xfId="202"/>
    <cellStyle name="标题 3 2 2 3 2" xfId="203"/>
    <cellStyle name="标题 3 2 2 4" xfId="204"/>
    <cellStyle name="标题 3 2 3" xfId="205"/>
    <cellStyle name="标题 4" xfId="206"/>
    <cellStyle name="标题 4 2" xfId="207"/>
    <cellStyle name="标题 4 2 2" xfId="208"/>
    <cellStyle name="标题 4 2 2 2" xfId="209"/>
    <cellStyle name="标题 4 2 2 2 2" xfId="210"/>
    <cellStyle name="标题 4 2 2 3" xfId="211"/>
    <cellStyle name="标题 4 2 2 3 2" xfId="212"/>
    <cellStyle name="标题 4 2 2 4" xfId="213"/>
    <cellStyle name="标题 4 2 3" xfId="214"/>
    <cellStyle name="标题 5" xfId="215"/>
    <cellStyle name="标题 5 2" xfId="216"/>
    <cellStyle name="标题 5 2 2" xfId="217"/>
    <cellStyle name="标题 5 2 2 2" xfId="218"/>
    <cellStyle name="标题 5 2 3" xfId="219"/>
    <cellStyle name="标题 5 2 3 2" xfId="220"/>
    <cellStyle name="标题 5 2 4" xfId="221"/>
    <cellStyle name="标题 5 3" xfId="222"/>
    <cellStyle name="差" xfId="223"/>
    <cellStyle name="差 2" xfId="224"/>
    <cellStyle name="差 2 2" xfId="225"/>
    <cellStyle name="差 2 2 2" xfId="226"/>
    <cellStyle name="差 2 3" xfId="227"/>
    <cellStyle name="差 2 3 2" xfId="228"/>
    <cellStyle name="差 2 4" xfId="229"/>
    <cellStyle name="差 2 4 2" xfId="230"/>
    <cellStyle name="差 2 5" xfId="231"/>
    <cellStyle name="常规 2" xfId="232"/>
    <cellStyle name="常规 2 2" xfId="233"/>
    <cellStyle name="常规 2 2 2" xfId="234"/>
    <cellStyle name="常规 2 2 2 2" xfId="235"/>
    <cellStyle name="常规 2 2 3" xfId="236"/>
    <cellStyle name="常规 2 2 3 2" xfId="237"/>
    <cellStyle name="常规 2 2 4" xfId="238"/>
    <cellStyle name="常规 2 2 4 2" xfId="239"/>
    <cellStyle name="常规 2 2 5" xfId="240"/>
    <cellStyle name="常规 2 3" xfId="241"/>
    <cellStyle name="常规 2 3 2" xfId="242"/>
    <cellStyle name="常规 2 4" xfId="243"/>
    <cellStyle name="常规 2 4 2" xfId="244"/>
    <cellStyle name="常规 2 5" xfId="245"/>
    <cellStyle name="常规 2 5 2" xfId="246"/>
    <cellStyle name="常规 3" xfId="247"/>
    <cellStyle name="常规 3 2" xfId="248"/>
    <cellStyle name="常规 3 2 2" xfId="249"/>
    <cellStyle name="常规 3 2 2 2" xfId="250"/>
    <cellStyle name="常规 3 2 3" xfId="251"/>
    <cellStyle name="常规 3 2 3 2" xfId="252"/>
    <cellStyle name="常规 3 2 4" xfId="253"/>
    <cellStyle name="常规 3 2 4 2" xfId="254"/>
    <cellStyle name="常规 3 2 5" xfId="255"/>
    <cellStyle name="常规 3 3" xfId="256"/>
    <cellStyle name="常规 3 3 2" xfId="257"/>
    <cellStyle name="常规 3 3 2 2" xfId="258"/>
    <cellStyle name="常规 3 3 3" xfId="259"/>
    <cellStyle name="常规 3 3 3 2" xfId="260"/>
    <cellStyle name="常规 3 3 4" xfId="261"/>
    <cellStyle name="常规 3 3 4 2" xfId="262"/>
    <cellStyle name="常规 3 3 5" xfId="263"/>
    <cellStyle name="常规 3 4" xfId="264"/>
    <cellStyle name="常规 3 4 2" xfId="265"/>
    <cellStyle name="常规 3 5" xfId="266"/>
    <cellStyle name="常规 3 5 2" xfId="267"/>
    <cellStyle name="常规 3 6" xfId="268"/>
    <cellStyle name="常规 3 6 2" xfId="269"/>
    <cellStyle name="常规 4" xfId="270"/>
    <cellStyle name="常规 4 2" xfId="271"/>
    <cellStyle name="常规 4 2 2" xfId="272"/>
    <cellStyle name="常规 4 3" xfId="273"/>
    <cellStyle name="常规 5" xfId="274"/>
    <cellStyle name="常规 5 2" xfId="275"/>
    <cellStyle name="常规 5 2 2" xfId="276"/>
    <cellStyle name="常规 5 3" xfId="277"/>
    <cellStyle name="常规 6" xfId="278"/>
    <cellStyle name="常规 6 2" xfId="279"/>
    <cellStyle name="常规 7" xfId="280"/>
    <cellStyle name="常规 7 2" xfId="281"/>
    <cellStyle name="常规 8" xfId="282"/>
    <cellStyle name="常规 8 2" xfId="283"/>
    <cellStyle name="常规 9" xfId="284"/>
    <cellStyle name="常规 9 2" xfId="285"/>
    <cellStyle name="常规 9 2 2" xfId="286"/>
    <cellStyle name="常规 9 2 2 2" xfId="287"/>
    <cellStyle name="常规 9 2 3" xfId="288"/>
    <cellStyle name="常规 9 3" xfId="289"/>
    <cellStyle name="常规 9 3 2" xfId="290"/>
    <cellStyle name="常规 9 3 2 2" xfId="291"/>
    <cellStyle name="常规 9 3 3" xfId="292"/>
    <cellStyle name="常规 9 4" xfId="293"/>
    <cellStyle name="常规 9 4 2" xfId="294"/>
    <cellStyle name="常规 9 5" xfId="295"/>
    <cellStyle name="常规_01024199FB0E4AA990B5AE7002822FBB" xfId="296"/>
    <cellStyle name="常规_0B6CD2B80CC44853A61EA0F3C70718A7" xfId="297"/>
    <cellStyle name="常规_10FFF10EDCCA4317905A55AF0DC4BD23" xfId="298"/>
    <cellStyle name="常规_10FFF10EDCCA4317905A55AF0DC4BD23 2" xfId="299"/>
    <cellStyle name="常规_16D242D3E8CA48A39E7BABAD4C2ADF34" xfId="300"/>
    <cellStyle name="常规_234CAB730E9A49B381A8B2597D07D694" xfId="301"/>
    <cellStyle name="常规_385200E607F04804B5C7988757B03D63" xfId="302"/>
    <cellStyle name="常规_39487248717147F198562F069F2ADD01" xfId="303"/>
    <cellStyle name="常规_39487248717147F198562F069F2ADD01 2" xfId="304"/>
    <cellStyle name="常规_5E9FB8AE66E14E3CBF0A58F4E691094F" xfId="305"/>
    <cellStyle name="常规_76F45534EFC8460DA0F4824A8C8A34BC" xfId="306"/>
    <cellStyle name="常规_895BA4DC252E44F38DB6B1093505760C" xfId="307"/>
    <cellStyle name="常规_895BA4DC252E44F38DB6B1093505760C 2" xfId="308"/>
    <cellStyle name="常规_9BD24174709145A1A19E8F64762D88B5" xfId="309"/>
    <cellStyle name="常规_AB1B1E38243A4EE5BA45BBBA49A942B7" xfId="310"/>
    <cellStyle name="常规_E8AF75BCA17C4A7BA79F29CA83B6F5A7" xfId="311"/>
    <cellStyle name="常规_EA9ADEE351EC4FBE8D6B10FECBD78F3B" xfId="312"/>
    <cellStyle name="常规_F2C9F44EAE6D41698431DB70DDBCF964" xfId="313"/>
    <cellStyle name="常规_FA85956AF29D46888C80C611E9FB4855" xfId="314"/>
    <cellStyle name="常规_FA85956AF29D46888C80C611E9FB4855 2" xfId="315"/>
    <cellStyle name="常规_FDEBF98641054675A285ACB70D2F65A1" xfId="316"/>
    <cellStyle name="常规_FDEBF98641054675A285ACB70D2F65A1 2" xfId="317"/>
    <cellStyle name="常规_部门收支总表" xfId="318"/>
    <cellStyle name="常规_工资福利" xfId="319"/>
    <cellStyle name="Hyperlink" xfId="320"/>
    <cellStyle name="好" xfId="321"/>
    <cellStyle name="好 2" xfId="322"/>
    <cellStyle name="好 2 2" xfId="323"/>
    <cellStyle name="好 2 2 2" xfId="324"/>
    <cellStyle name="好 2 3" xfId="325"/>
    <cellStyle name="好 2 3 2" xfId="326"/>
    <cellStyle name="好 2 4" xfId="327"/>
    <cellStyle name="好 2 4 2" xfId="328"/>
    <cellStyle name="好 2 5" xfId="329"/>
    <cellStyle name="汇总" xfId="330"/>
    <cellStyle name="汇总 2" xfId="331"/>
    <cellStyle name="汇总 2 10" xfId="332"/>
    <cellStyle name="汇总 2 11" xfId="333"/>
    <cellStyle name="汇总 2 2" xfId="334"/>
    <cellStyle name="汇总 2 2 10" xfId="335"/>
    <cellStyle name="汇总 2 2 11" xfId="336"/>
    <cellStyle name="汇总 2 2 12" xfId="337"/>
    <cellStyle name="汇总 2 2 2" xfId="338"/>
    <cellStyle name="汇总 2 2 2 10" xfId="339"/>
    <cellStyle name="汇总 2 2 2 2" xfId="340"/>
    <cellStyle name="汇总 2 2 2 2 2" xfId="341"/>
    <cellStyle name="汇总 2 2 2 2 3" xfId="342"/>
    <cellStyle name="汇总 2 2 2 2 4" xfId="343"/>
    <cellStyle name="汇总 2 2 2 2 5" xfId="344"/>
    <cellStyle name="汇总 2 2 2 2 6" xfId="345"/>
    <cellStyle name="汇总 2 2 2 2 7" xfId="346"/>
    <cellStyle name="汇总 2 2 2 2 8" xfId="347"/>
    <cellStyle name="汇总 2 2 2 3" xfId="348"/>
    <cellStyle name="汇总 2 2 2 3 2" xfId="349"/>
    <cellStyle name="汇总 2 2 2 3 3" xfId="350"/>
    <cellStyle name="汇总 2 2 2 3 4" xfId="351"/>
    <cellStyle name="汇总 2 2 2 3 5" xfId="352"/>
    <cellStyle name="汇总 2 2 2 3 6" xfId="353"/>
    <cellStyle name="汇总 2 2 2 3 7" xfId="354"/>
    <cellStyle name="汇总 2 2 2 3 8" xfId="355"/>
    <cellStyle name="汇总 2 2 2 4" xfId="356"/>
    <cellStyle name="汇总 2 2 2 5" xfId="357"/>
    <cellStyle name="汇总 2 2 2 6" xfId="358"/>
    <cellStyle name="汇总 2 2 2 7" xfId="359"/>
    <cellStyle name="汇总 2 2 2 8" xfId="360"/>
    <cellStyle name="汇总 2 2 2 9" xfId="361"/>
    <cellStyle name="汇总 2 2 3" xfId="362"/>
    <cellStyle name="汇总 2 2 3 2" xfId="363"/>
    <cellStyle name="汇总 2 2 3 3" xfId="364"/>
    <cellStyle name="汇总 2 2 3 4" xfId="365"/>
    <cellStyle name="汇总 2 2 3 5" xfId="366"/>
    <cellStyle name="汇总 2 2 3 6" xfId="367"/>
    <cellStyle name="汇总 2 2 3 7" xfId="368"/>
    <cellStyle name="汇总 2 2 3 8" xfId="369"/>
    <cellStyle name="汇总 2 2 4" xfId="370"/>
    <cellStyle name="汇总 2 2 5" xfId="371"/>
    <cellStyle name="汇总 2 2 6" xfId="372"/>
    <cellStyle name="汇总 2 2 7" xfId="373"/>
    <cellStyle name="汇总 2 2 8" xfId="374"/>
    <cellStyle name="汇总 2 2 9" xfId="375"/>
    <cellStyle name="汇总 2 3" xfId="376"/>
    <cellStyle name="汇总 2 3 2" xfId="377"/>
    <cellStyle name="汇总 2 3 2 10" xfId="378"/>
    <cellStyle name="汇总 2 3 2 11" xfId="379"/>
    <cellStyle name="汇总 2 3 2 2" xfId="380"/>
    <cellStyle name="汇总 2 3 2 2 2" xfId="381"/>
    <cellStyle name="汇总 2 3 2 2 3" xfId="382"/>
    <cellStyle name="汇总 2 3 2 2 4" xfId="383"/>
    <cellStyle name="汇总 2 3 2 2 5" xfId="384"/>
    <cellStyle name="汇总 2 3 2 2 6" xfId="385"/>
    <cellStyle name="汇总 2 3 2 2 7" xfId="386"/>
    <cellStyle name="汇总 2 3 2 2 8" xfId="387"/>
    <cellStyle name="汇总 2 3 2 3" xfId="388"/>
    <cellStyle name="汇总 2 3 2 4" xfId="389"/>
    <cellStyle name="汇总 2 3 2 5" xfId="390"/>
    <cellStyle name="汇总 2 3 2 6" xfId="391"/>
    <cellStyle name="汇总 2 3 2 7" xfId="392"/>
    <cellStyle name="汇总 2 3 2 8" xfId="393"/>
    <cellStyle name="汇总 2 3 2 9" xfId="394"/>
    <cellStyle name="汇总 2 3 3" xfId="395"/>
    <cellStyle name="汇总 2 3 4" xfId="396"/>
    <cellStyle name="汇总 2 3 5" xfId="397"/>
    <cellStyle name="汇总 2 3 6" xfId="398"/>
    <cellStyle name="汇总 2 3 7" xfId="399"/>
    <cellStyle name="汇总 2 3 8" xfId="400"/>
    <cellStyle name="汇总 2 3 9" xfId="401"/>
    <cellStyle name="汇总 2 4" xfId="402"/>
    <cellStyle name="汇总 2 4 2" xfId="403"/>
    <cellStyle name="汇总 2 4 2 10" xfId="404"/>
    <cellStyle name="汇总 2 4 2 11" xfId="405"/>
    <cellStyle name="汇总 2 4 2 2" xfId="406"/>
    <cellStyle name="汇总 2 4 2 2 2" xfId="407"/>
    <cellStyle name="汇总 2 4 2 2 3" xfId="408"/>
    <cellStyle name="汇总 2 4 2 2 4" xfId="409"/>
    <cellStyle name="汇总 2 4 2 2 5" xfId="410"/>
    <cellStyle name="汇总 2 4 2 2 6" xfId="411"/>
    <cellStyle name="汇总 2 4 2 2 7" xfId="412"/>
    <cellStyle name="汇总 2 4 2 2 8" xfId="413"/>
    <cellStyle name="汇总 2 4 2 3" xfId="414"/>
    <cellStyle name="汇总 2 4 2 4" xfId="415"/>
    <cellStyle name="汇总 2 4 2 5" xfId="416"/>
    <cellStyle name="汇总 2 4 2 6" xfId="417"/>
    <cellStyle name="汇总 2 4 2 7" xfId="418"/>
    <cellStyle name="汇总 2 4 2 8" xfId="419"/>
    <cellStyle name="汇总 2 4 2 9" xfId="420"/>
    <cellStyle name="汇总 2 4 3" xfId="421"/>
    <cellStyle name="汇总 2 4 4" xfId="422"/>
    <cellStyle name="汇总 2 4 5" xfId="423"/>
    <cellStyle name="汇总 2 4 6" xfId="424"/>
    <cellStyle name="汇总 2 4 7" xfId="425"/>
    <cellStyle name="汇总 2 4 8" xfId="426"/>
    <cellStyle name="汇总 2 4 9" xfId="427"/>
    <cellStyle name="汇总 2 5" xfId="428"/>
    <cellStyle name="汇总 2 6" xfId="429"/>
    <cellStyle name="汇总 2 7" xfId="430"/>
    <cellStyle name="汇总 2 8" xfId="431"/>
    <cellStyle name="汇总 2 9" xfId="432"/>
    <cellStyle name="Currency" xfId="433"/>
    <cellStyle name="货币 2" xfId="434"/>
    <cellStyle name="货币 2 2" xfId="435"/>
    <cellStyle name="货币 2 2 2" xfId="436"/>
    <cellStyle name="货币 2 3" xfId="437"/>
    <cellStyle name="货币 3" xfId="438"/>
    <cellStyle name="货币 3 2" xfId="439"/>
    <cellStyle name="货币 3 2 2" xfId="440"/>
    <cellStyle name="货币 3 3" xfId="441"/>
    <cellStyle name="货币 4" xfId="442"/>
    <cellStyle name="货币 4 2" xfId="443"/>
    <cellStyle name="货币 4 2 2" xfId="444"/>
    <cellStyle name="货币 4 3" xfId="445"/>
    <cellStyle name="货币 5" xfId="446"/>
    <cellStyle name="货币 5 2" xfId="447"/>
    <cellStyle name="货币 6" xfId="448"/>
    <cellStyle name="Currency [0]" xfId="449"/>
    <cellStyle name="计算" xfId="450"/>
    <cellStyle name="计算 2" xfId="451"/>
    <cellStyle name="计算 2 10" xfId="452"/>
    <cellStyle name="计算 2 2" xfId="453"/>
    <cellStyle name="计算 2 2 10" xfId="454"/>
    <cellStyle name="计算 2 2 11" xfId="455"/>
    <cellStyle name="计算 2 2 12" xfId="456"/>
    <cellStyle name="计算 2 2 13" xfId="457"/>
    <cellStyle name="计算 2 2 2" xfId="458"/>
    <cellStyle name="计算 2 2 2 10" xfId="459"/>
    <cellStyle name="计算 2 2 2 2" xfId="460"/>
    <cellStyle name="计算 2 2 2 2 10" xfId="461"/>
    <cellStyle name="计算 2 2 2 2 2" xfId="462"/>
    <cellStyle name="计算 2 2 2 2 2 2" xfId="463"/>
    <cellStyle name="计算 2 2 2 2 2 3" xfId="464"/>
    <cellStyle name="计算 2 2 2 2 2 4" xfId="465"/>
    <cellStyle name="计算 2 2 2 2 2 5" xfId="466"/>
    <cellStyle name="计算 2 2 2 2 2 6" xfId="467"/>
    <cellStyle name="计算 2 2 2 2 2 7" xfId="468"/>
    <cellStyle name="计算 2 2 2 2 2 8" xfId="469"/>
    <cellStyle name="计算 2 2 2 2 3" xfId="470"/>
    <cellStyle name="计算 2 2 2 2 4" xfId="471"/>
    <cellStyle name="计算 2 2 2 2 5" xfId="472"/>
    <cellStyle name="计算 2 2 2 2 6" xfId="473"/>
    <cellStyle name="计算 2 2 2 2 7" xfId="474"/>
    <cellStyle name="计算 2 2 2 2 8" xfId="475"/>
    <cellStyle name="计算 2 2 2 2 9" xfId="476"/>
    <cellStyle name="计算 2 2 2 3" xfId="477"/>
    <cellStyle name="计算 2 2 2 3 2" xfId="478"/>
    <cellStyle name="计算 2 2 2 3 3" xfId="479"/>
    <cellStyle name="计算 2 2 2 3 4" xfId="480"/>
    <cellStyle name="计算 2 2 2 3 5" xfId="481"/>
    <cellStyle name="计算 2 2 2 3 6" xfId="482"/>
    <cellStyle name="计算 2 2 2 3 7" xfId="483"/>
    <cellStyle name="计算 2 2 2 3 8" xfId="484"/>
    <cellStyle name="计算 2 2 2 4" xfId="485"/>
    <cellStyle name="计算 2 2 2 5" xfId="486"/>
    <cellStyle name="计算 2 2 2 6" xfId="487"/>
    <cellStyle name="计算 2 2 2 7" xfId="488"/>
    <cellStyle name="计算 2 2 2 8" xfId="489"/>
    <cellStyle name="计算 2 2 2 9" xfId="490"/>
    <cellStyle name="计算 2 2 3" xfId="491"/>
    <cellStyle name="计算 2 2 3 10" xfId="492"/>
    <cellStyle name="计算 2 2 3 2" xfId="493"/>
    <cellStyle name="计算 2 2 3 2 10" xfId="494"/>
    <cellStyle name="计算 2 2 3 2 2" xfId="495"/>
    <cellStyle name="计算 2 2 3 2 2 2" xfId="496"/>
    <cellStyle name="计算 2 2 3 2 2 3" xfId="497"/>
    <cellStyle name="计算 2 2 3 2 2 4" xfId="498"/>
    <cellStyle name="计算 2 2 3 2 2 5" xfId="499"/>
    <cellStyle name="计算 2 2 3 2 2 6" xfId="500"/>
    <cellStyle name="计算 2 2 3 2 2 7" xfId="501"/>
    <cellStyle name="计算 2 2 3 2 2 8" xfId="502"/>
    <cellStyle name="计算 2 2 3 2 3" xfId="503"/>
    <cellStyle name="计算 2 2 3 2 4" xfId="504"/>
    <cellStyle name="计算 2 2 3 2 5" xfId="505"/>
    <cellStyle name="计算 2 2 3 2 6" xfId="506"/>
    <cellStyle name="计算 2 2 3 2 7" xfId="507"/>
    <cellStyle name="计算 2 2 3 2 8" xfId="508"/>
    <cellStyle name="计算 2 2 3 2 9" xfId="509"/>
    <cellStyle name="计算 2 2 3 3" xfId="510"/>
    <cellStyle name="计算 2 2 3 3 2" xfId="511"/>
    <cellStyle name="计算 2 2 3 3 3" xfId="512"/>
    <cellStyle name="计算 2 2 3 3 4" xfId="513"/>
    <cellStyle name="计算 2 2 3 3 5" xfId="514"/>
    <cellStyle name="计算 2 2 3 3 6" xfId="515"/>
    <cellStyle name="计算 2 2 3 3 7" xfId="516"/>
    <cellStyle name="计算 2 2 3 3 8" xfId="517"/>
    <cellStyle name="计算 2 2 3 4" xfId="518"/>
    <cellStyle name="计算 2 2 3 5" xfId="519"/>
    <cellStyle name="计算 2 2 3 6" xfId="520"/>
    <cellStyle name="计算 2 2 3 7" xfId="521"/>
    <cellStyle name="计算 2 2 3 8" xfId="522"/>
    <cellStyle name="计算 2 2 3 9" xfId="523"/>
    <cellStyle name="计算 2 2 4" xfId="524"/>
    <cellStyle name="计算 2 2 4 10" xfId="525"/>
    <cellStyle name="计算 2 2 4 2" xfId="526"/>
    <cellStyle name="计算 2 2 4 2 2" xfId="527"/>
    <cellStyle name="计算 2 2 4 2 3" xfId="528"/>
    <cellStyle name="计算 2 2 4 2 4" xfId="529"/>
    <cellStyle name="计算 2 2 4 2 5" xfId="530"/>
    <cellStyle name="计算 2 2 4 2 6" xfId="531"/>
    <cellStyle name="计算 2 2 4 2 7" xfId="532"/>
    <cellStyle name="计算 2 2 4 3" xfId="533"/>
    <cellStyle name="计算 2 2 4 3 2" xfId="534"/>
    <cellStyle name="计算 2 2 4 3 3" xfId="535"/>
    <cellStyle name="计算 2 2 4 3 4" xfId="536"/>
    <cellStyle name="计算 2 2 4 3 5" xfId="537"/>
    <cellStyle name="计算 2 2 4 3 6" xfId="538"/>
    <cellStyle name="计算 2 2 4 3 7" xfId="539"/>
    <cellStyle name="计算 2 2 4 3 8" xfId="540"/>
    <cellStyle name="计算 2 2 4 4" xfId="541"/>
    <cellStyle name="计算 2 2 4 5" xfId="542"/>
    <cellStyle name="计算 2 2 4 6" xfId="543"/>
    <cellStyle name="计算 2 2 4 7" xfId="544"/>
    <cellStyle name="计算 2 2 4 8" xfId="545"/>
    <cellStyle name="计算 2 2 4 9" xfId="546"/>
    <cellStyle name="计算 2 2 5" xfId="547"/>
    <cellStyle name="计算 2 2 5 2" xfId="548"/>
    <cellStyle name="计算 2 2 5 3" xfId="549"/>
    <cellStyle name="计算 2 2 5 4" xfId="550"/>
    <cellStyle name="计算 2 2 5 5" xfId="551"/>
    <cellStyle name="计算 2 2 5 6" xfId="552"/>
    <cellStyle name="计算 2 2 5 7" xfId="553"/>
    <cellStyle name="计算 2 2 5 8" xfId="554"/>
    <cellStyle name="计算 2 2 6" xfId="555"/>
    <cellStyle name="计算 2 2 7" xfId="556"/>
    <cellStyle name="计算 2 2 8" xfId="557"/>
    <cellStyle name="计算 2 2 9" xfId="558"/>
    <cellStyle name="计算 2 3" xfId="559"/>
    <cellStyle name="计算 2 3 2" xfId="560"/>
    <cellStyle name="计算 2 3 3" xfId="561"/>
    <cellStyle name="计算 2 3 4" xfId="562"/>
    <cellStyle name="计算 2 3 5" xfId="563"/>
    <cellStyle name="计算 2 3 6" xfId="564"/>
    <cellStyle name="计算 2 3 7" xfId="565"/>
    <cellStyle name="计算 2 3 8" xfId="566"/>
    <cellStyle name="计算 2 4" xfId="567"/>
    <cellStyle name="计算 2 5" xfId="568"/>
    <cellStyle name="计算 2 6" xfId="569"/>
    <cellStyle name="计算 2 7" xfId="570"/>
    <cellStyle name="计算 2 8" xfId="571"/>
    <cellStyle name="计算 2 9" xfId="572"/>
    <cellStyle name="检查单元格" xfId="573"/>
    <cellStyle name="检查单元格 2" xfId="574"/>
    <cellStyle name="检查单元格 2 2" xfId="575"/>
    <cellStyle name="检查单元格 2 2 2" xfId="576"/>
    <cellStyle name="检查单元格 2 2 2 2" xfId="577"/>
    <cellStyle name="检查单元格 2 2 3" xfId="578"/>
    <cellStyle name="检查单元格 2 2 3 2" xfId="579"/>
    <cellStyle name="检查单元格 2 2 4" xfId="580"/>
    <cellStyle name="检查单元格 2 3" xfId="581"/>
    <cellStyle name="解释性文本" xfId="582"/>
    <cellStyle name="解释性文本 2" xfId="583"/>
    <cellStyle name="解释性文本 2 2" xfId="584"/>
    <cellStyle name="解释性文本 2 2 2" xfId="585"/>
    <cellStyle name="解释性文本 2 3" xfId="586"/>
    <cellStyle name="解释性文本 2 3 2" xfId="587"/>
    <cellStyle name="解释性文本 2 4" xfId="588"/>
    <cellStyle name="解释性文本 2 4 2" xfId="589"/>
    <cellStyle name="解释性文本 2 5" xfId="590"/>
    <cellStyle name="警告文本" xfId="591"/>
    <cellStyle name="警告文本 2" xfId="592"/>
    <cellStyle name="警告文本 2 2" xfId="593"/>
    <cellStyle name="警告文本 2 2 2" xfId="594"/>
    <cellStyle name="警告文本 2 3" xfId="595"/>
    <cellStyle name="警告文本 2 3 2" xfId="596"/>
    <cellStyle name="警告文本 2 4" xfId="597"/>
    <cellStyle name="警告文本 2 4 2" xfId="598"/>
    <cellStyle name="警告文本 2 5" xfId="599"/>
    <cellStyle name="链接单元格" xfId="600"/>
    <cellStyle name="链接单元格 2" xfId="601"/>
    <cellStyle name="链接单元格 2 2" xfId="602"/>
    <cellStyle name="链接单元格 2 2 2" xfId="603"/>
    <cellStyle name="链接单元格 2 2 2 2" xfId="604"/>
    <cellStyle name="链接单元格 2 2 3" xfId="605"/>
    <cellStyle name="链接单元格 2 2 3 2" xfId="606"/>
    <cellStyle name="链接单元格 2 2 4" xfId="607"/>
    <cellStyle name="链接单元格 2 3" xfId="608"/>
    <cellStyle name="Comma" xfId="609"/>
    <cellStyle name="Comma [0]" xfId="610"/>
    <cellStyle name="千位分隔[0] 2" xfId="611"/>
    <cellStyle name="千位分隔[0] 2 2" xfId="612"/>
    <cellStyle name="千位分隔[0] 3" xfId="613"/>
    <cellStyle name="强调文字颜色 1" xfId="614"/>
    <cellStyle name="强调文字颜色 1 2" xfId="615"/>
    <cellStyle name="强调文字颜色 1 2 2" xfId="616"/>
    <cellStyle name="强调文字颜色 1 2 2 2" xfId="617"/>
    <cellStyle name="强调文字颜色 1 2 2 2 2" xfId="618"/>
    <cellStyle name="强调文字颜色 1 2 2 3" xfId="619"/>
    <cellStyle name="强调文字颜色 1 2 2 3 2" xfId="620"/>
    <cellStyle name="强调文字颜色 1 2 2 4" xfId="621"/>
    <cellStyle name="强调文字颜色 1 2 3" xfId="622"/>
    <cellStyle name="强调文字颜色 2" xfId="623"/>
    <cellStyle name="强调文字颜色 2 2" xfId="624"/>
    <cellStyle name="强调文字颜色 2 2 2" xfId="625"/>
    <cellStyle name="强调文字颜色 2 2 2 2" xfId="626"/>
    <cellStyle name="强调文字颜色 2 2 2 2 2" xfId="627"/>
    <cellStyle name="强调文字颜色 2 2 2 3" xfId="628"/>
    <cellStyle name="强调文字颜色 2 2 2 3 2" xfId="629"/>
    <cellStyle name="强调文字颜色 2 2 2 4" xfId="630"/>
    <cellStyle name="强调文字颜色 2 2 3" xfId="631"/>
    <cellStyle name="强调文字颜色 3" xfId="632"/>
    <cellStyle name="强调文字颜色 3 2" xfId="633"/>
    <cellStyle name="强调文字颜色 3 2 2" xfId="634"/>
    <cellStyle name="强调文字颜色 3 2 2 2" xfId="635"/>
    <cellStyle name="强调文字颜色 3 2 2 2 2" xfId="636"/>
    <cellStyle name="强调文字颜色 3 2 2 3" xfId="637"/>
    <cellStyle name="强调文字颜色 3 2 2 3 2" xfId="638"/>
    <cellStyle name="强调文字颜色 3 2 2 4" xfId="639"/>
    <cellStyle name="强调文字颜色 3 2 3" xfId="640"/>
    <cellStyle name="强调文字颜色 4" xfId="641"/>
    <cellStyle name="强调文字颜色 4 2" xfId="642"/>
    <cellStyle name="强调文字颜色 4 2 2" xfId="643"/>
    <cellStyle name="强调文字颜色 4 2 2 2" xfId="644"/>
    <cellStyle name="强调文字颜色 4 2 2 2 2" xfId="645"/>
    <cellStyle name="强调文字颜色 4 2 2 3" xfId="646"/>
    <cellStyle name="强调文字颜色 4 2 2 3 2" xfId="647"/>
    <cellStyle name="强调文字颜色 4 2 2 4" xfId="648"/>
    <cellStyle name="强调文字颜色 4 2 3" xfId="649"/>
    <cellStyle name="强调文字颜色 5" xfId="650"/>
    <cellStyle name="强调文字颜色 5 2" xfId="651"/>
    <cellStyle name="强调文字颜色 5 2 2" xfId="652"/>
    <cellStyle name="强调文字颜色 5 2 2 2" xfId="653"/>
    <cellStyle name="强调文字颜色 5 2 2 2 2" xfId="654"/>
    <cellStyle name="强调文字颜色 5 2 2 3" xfId="655"/>
    <cellStyle name="强调文字颜色 5 2 2 3 2" xfId="656"/>
    <cellStyle name="强调文字颜色 5 2 2 4" xfId="657"/>
    <cellStyle name="强调文字颜色 5 2 3" xfId="658"/>
    <cellStyle name="强调文字颜色 6" xfId="659"/>
    <cellStyle name="强调文字颜色 6 2" xfId="660"/>
    <cellStyle name="强调文字颜色 6 2 2" xfId="661"/>
    <cellStyle name="强调文字颜色 6 2 2 2" xfId="662"/>
    <cellStyle name="强调文字颜色 6 2 2 2 2" xfId="663"/>
    <cellStyle name="强调文字颜色 6 2 2 3" xfId="664"/>
    <cellStyle name="强调文字颜色 6 2 2 3 2" xfId="665"/>
    <cellStyle name="强调文字颜色 6 2 2 4" xfId="666"/>
    <cellStyle name="强调文字颜色 6 2 3" xfId="667"/>
    <cellStyle name="适中" xfId="668"/>
    <cellStyle name="适中 2" xfId="669"/>
    <cellStyle name="适中 2 2" xfId="670"/>
    <cellStyle name="适中 2 2 2" xfId="671"/>
    <cellStyle name="适中 2 3" xfId="672"/>
    <cellStyle name="适中 2 3 2" xfId="673"/>
    <cellStyle name="适中 2 4" xfId="674"/>
    <cellStyle name="适中 2 4 2" xfId="675"/>
    <cellStyle name="适中 2 5" xfId="676"/>
    <cellStyle name="输出" xfId="677"/>
    <cellStyle name="输出 2" xfId="678"/>
    <cellStyle name="输出 2 2" xfId="679"/>
    <cellStyle name="输出 2 2 10" xfId="680"/>
    <cellStyle name="输出 2 2 11" xfId="681"/>
    <cellStyle name="输出 2 2 12" xfId="682"/>
    <cellStyle name="输出 2 2 13" xfId="683"/>
    <cellStyle name="输出 2 2 14" xfId="684"/>
    <cellStyle name="输出 2 2 2" xfId="685"/>
    <cellStyle name="输出 2 2 2 2" xfId="686"/>
    <cellStyle name="输出 2 2 2 2 10" xfId="687"/>
    <cellStyle name="输出 2 2 2 2 11" xfId="688"/>
    <cellStyle name="输出 2 2 2 2 2" xfId="689"/>
    <cellStyle name="输出 2 2 2 2 2 2" xfId="690"/>
    <cellStyle name="输出 2 2 2 2 2 3" xfId="691"/>
    <cellStyle name="输出 2 2 2 2 2 4" xfId="692"/>
    <cellStyle name="输出 2 2 2 2 2 5" xfId="693"/>
    <cellStyle name="输出 2 2 2 2 2 6" xfId="694"/>
    <cellStyle name="输出 2 2 2 2 2 7" xfId="695"/>
    <cellStyle name="输出 2 2 2 2 2 8" xfId="696"/>
    <cellStyle name="输出 2 2 2 2 3" xfId="697"/>
    <cellStyle name="输出 2 2 2 2 4" xfId="698"/>
    <cellStyle name="输出 2 2 2 2 5" xfId="699"/>
    <cellStyle name="输出 2 2 2 2 6" xfId="700"/>
    <cellStyle name="输出 2 2 2 2 7" xfId="701"/>
    <cellStyle name="输出 2 2 2 2 8" xfId="702"/>
    <cellStyle name="输出 2 2 2 2 9" xfId="703"/>
    <cellStyle name="输出 2 2 2 3" xfId="704"/>
    <cellStyle name="输出 2 2 2 4" xfId="705"/>
    <cellStyle name="输出 2 2 2 5" xfId="706"/>
    <cellStyle name="输出 2 2 2 6" xfId="707"/>
    <cellStyle name="输出 2 2 2 7" xfId="708"/>
    <cellStyle name="输出 2 2 2 8" xfId="709"/>
    <cellStyle name="输出 2 2 2 9" xfId="710"/>
    <cellStyle name="输出 2 2 3" xfId="711"/>
    <cellStyle name="输出 2 2 3 2" xfId="712"/>
    <cellStyle name="输出 2 2 3 2 10" xfId="713"/>
    <cellStyle name="输出 2 2 3 2 11" xfId="714"/>
    <cellStyle name="输出 2 2 3 2 2" xfId="715"/>
    <cellStyle name="输出 2 2 3 2 2 2" xfId="716"/>
    <cellStyle name="输出 2 2 3 2 2 3" xfId="717"/>
    <cellStyle name="输出 2 2 3 2 2 4" xfId="718"/>
    <cellStyle name="输出 2 2 3 2 2 5" xfId="719"/>
    <cellStyle name="输出 2 2 3 2 2 6" xfId="720"/>
    <cellStyle name="输出 2 2 3 2 2 7" xfId="721"/>
    <cellStyle name="输出 2 2 3 2 2 8" xfId="722"/>
    <cellStyle name="输出 2 2 3 2 3" xfId="723"/>
    <cellStyle name="输出 2 2 3 2 4" xfId="724"/>
    <cellStyle name="输出 2 2 3 2 5" xfId="725"/>
    <cellStyle name="输出 2 2 3 2 6" xfId="726"/>
    <cellStyle name="输出 2 2 3 2 7" xfId="727"/>
    <cellStyle name="输出 2 2 3 2 8" xfId="728"/>
    <cellStyle name="输出 2 2 3 2 9" xfId="729"/>
    <cellStyle name="输出 2 2 3 3" xfId="730"/>
    <cellStyle name="输出 2 2 3 4" xfId="731"/>
    <cellStyle name="输出 2 2 3 5" xfId="732"/>
    <cellStyle name="输出 2 2 3 6" xfId="733"/>
    <cellStyle name="输出 2 2 3 7" xfId="734"/>
    <cellStyle name="输出 2 2 3 8" xfId="735"/>
    <cellStyle name="输出 2 2 3 9" xfId="736"/>
    <cellStyle name="输出 2 2 4" xfId="737"/>
    <cellStyle name="输出 2 2 4 10" xfId="738"/>
    <cellStyle name="输出 2 2 4 2" xfId="739"/>
    <cellStyle name="输出 2 2 4 2 2" xfId="740"/>
    <cellStyle name="输出 2 2 4 2 3" xfId="741"/>
    <cellStyle name="输出 2 2 4 2 4" xfId="742"/>
    <cellStyle name="输出 2 2 4 2 5" xfId="743"/>
    <cellStyle name="输出 2 2 4 2 6" xfId="744"/>
    <cellStyle name="输出 2 2 4 2 7" xfId="745"/>
    <cellStyle name="输出 2 2 4 2 8" xfId="746"/>
    <cellStyle name="输出 2 2 4 3" xfId="747"/>
    <cellStyle name="输出 2 2 4 3 2" xfId="748"/>
    <cellStyle name="输出 2 2 4 3 3" xfId="749"/>
    <cellStyle name="输出 2 2 4 3 4" xfId="750"/>
    <cellStyle name="输出 2 2 4 3 5" xfId="751"/>
    <cellStyle name="输出 2 2 4 3 6" xfId="752"/>
    <cellStyle name="输出 2 2 4 3 7" xfId="753"/>
    <cellStyle name="输出 2 2 4 3 8" xfId="754"/>
    <cellStyle name="输出 2 2 4 4" xfId="755"/>
    <cellStyle name="输出 2 2 4 5" xfId="756"/>
    <cellStyle name="输出 2 2 4 6" xfId="757"/>
    <cellStyle name="输出 2 2 4 7" xfId="758"/>
    <cellStyle name="输出 2 2 4 8" xfId="759"/>
    <cellStyle name="输出 2 2 4 9" xfId="760"/>
    <cellStyle name="输出 2 2 5" xfId="761"/>
    <cellStyle name="输出 2 2 5 2" xfId="762"/>
    <cellStyle name="输出 2 2 5 3" xfId="763"/>
    <cellStyle name="输出 2 2 5 4" xfId="764"/>
    <cellStyle name="输出 2 2 5 5" xfId="765"/>
    <cellStyle name="输出 2 2 5 6" xfId="766"/>
    <cellStyle name="输出 2 2 5 7" xfId="767"/>
    <cellStyle name="输出 2 2 5 8" xfId="768"/>
    <cellStyle name="输出 2 2 6" xfId="769"/>
    <cellStyle name="输出 2 2 7" xfId="770"/>
    <cellStyle name="输出 2 2 8" xfId="771"/>
    <cellStyle name="输出 2 2 9" xfId="772"/>
    <cellStyle name="输出 2 3" xfId="773"/>
    <cellStyle name="输出 2 4" xfId="774"/>
    <cellStyle name="输出 2 5" xfId="775"/>
    <cellStyle name="输出 2 6" xfId="776"/>
    <cellStyle name="输出 2 7" xfId="777"/>
    <cellStyle name="输出 2 8" xfId="778"/>
    <cellStyle name="输出 2 9" xfId="779"/>
    <cellStyle name="输入" xfId="780"/>
    <cellStyle name="输入 2" xfId="781"/>
    <cellStyle name="输入 2 10" xfId="782"/>
    <cellStyle name="输入 2 2" xfId="783"/>
    <cellStyle name="输入 2 2 10" xfId="784"/>
    <cellStyle name="输入 2 2 11" xfId="785"/>
    <cellStyle name="输入 2 2 12" xfId="786"/>
    <cellStyle name="输入 2 2 13" xfId="787"/>
    <cellStyle name="输入 2 2 2" xfId="788"/>
    <cellStyle name="输入 2 2 2 10" xfId="789"/>
    <cellStyle name="输入 2 2 2 2" xfId="790"/>
    <cellStyle name="输入 2 2 2 2 10" xfId="791"/>
    <cellStyle name="输入 2 2 2 2 2" xfId="792"/>
    <cellStyle name="输入 2 2 2 2 2 2" xfId="793"/>
    <cellStyle name="输入 2 2 2 2 2 3" xfId="794"/>
    <cellStyle name="输入 2 2 2 2 2 4" xfId="795"/>
    <cellStyle name="输入 2 2 2 2 2 5" xfId="796"/>
    <cellStyle name="输入 2 2 2 2 2 6" xfId="797"/>
    <cellStyle name="输入 2 2 2 2 2 7" xfId="798"/>
    <cellStyle name="输入 2 2 2 2 2 8" xfId="799"/>
    <cellStyle name="输入 2 2 2 2 3" xfId="800"/>
    <cellStyle name="输入 2 2 2 2 4" xfId="801"/>
    <cellStyle name="输入 2 2 2 2 5" xfId="802"/>
    <cellStyle name="输入 2 2 2 2 6" xfId="803"/>
    <cellStyle name="输入 2 2 2 2 7" xfId="804"/>
    <cellStyle name="输入 2 2 2 2 8" xfId="805"/>
    <cellStyle name="输入 2 2 2 2 9" xfId="806"/>
    <cellStyle name="输入 2 2 2 3" xfId="807"/>
    <cellStyle name="输入 2 2 2 3 2" xfId="808"/>
    <cellStyle name="输入 2 2 2 3 3" xfId="809"/>
    <cellStyle name="输入 2 2 2 3 4" xfId="810"/>
    <cellStyle name="输入 2 2 2 3 5" xfId="811"/>
    <cellStyle name="输入 2 2 2 3 6" xfId="812"/>
    <cellStyle name="输入 2 2 2 3 7" xfId="813"/>
    <cellStyle name="输入 2 2 2 3 8" xfId="814"/>
    <cellStyle name="输入 2 2 2 4" xfId="815"/>
    <cellStyle name="输入 2 2 2 5" xfId="816"/>
    <cellStyle name="输入 2 2 2 6" xfId="817"/>
    <cellStyle name="输入 2 2 2 7" xfId="818"/>
    <cellStyle name="输入 2 2 2 8" xfId="819"/>
    <cellStyle name="输入 2 2 2 9" xfId="820"/>
    <cellStyle name="输入 2 2 3" xfId="821"/>
    <cellStyle name="输入 2 2 3 10" xfId="822"/>
    <cellStyle name="输入 2 2 3 2" xfId="823"/>
    <cellStyle name="输入 2 2 3 2 10" xfId="824"/>
    <cellStyle name="输入 2 2 3 2 2" xfId="825"/>
    <cellStyle name="输入 2 2 3 2 2 2" xfId="826"/>
    <cellStyle name="输入 2 2 3 2 2 3" xfId="827"/>
    <cellStyle name="输入 2 2 3 2 2 4" xfId="828"/>
    <cellStyle name="输入 2 2 3 2 2 5" xfId="829"/>
    <cellStyle name="输入 2 2 3 2 2 6" xfId="830"/>
    <cellStyle name="输入 2 2 3 2 2 7" xfId="831"/>
    <cellStyle name="输入 2 2 3 2 2 8" xfId="832"/>
    <cellStyle name="输入 2 2 3 2 3" xfId="833"/>
    <cellStyle name="输入 2 2 3 2 4" xfId="834"/>
    <cellStyle name="输入 2 2 3 2 5" xfId="835"/>
    <cellStyle name="输入 2 2 3 2 6" xfId="836"/>
    <cellStyle name="输入 2 2 3 2 7" xfId="837"/>
    <cellStyle name="输入 2 2 3 2 8" xfId="838"/>
    <cellStyle name="输入 2 2 3 2 9" xfId="839"/>
    <cellStyle name="输入 2 2 3 3" xfId="840"/>
    <cellStyle name="输入 2 2 3 3 2" xfId="841"/>
    <cellStyle name="输入 2 2 3 3 3" xfId="842"/>
    <cellStyle name="输入 2 2 3 3 4" xfId="843"/>
    <cellStyle name="输入 2 2 3 3 5" xfId="844"/>
    <cellStyle name="输入 2 2 3 3 6" xfId="845"/>
    <cellStyle name="输入 2 2 3 3 7" xfId="846"/>
    <cellStyle name="输入 2 2 3 3 8" xfId="847"/>
    <cellStyle name="输入 2 2 3 4" xfId="848"/>
    <cellStyle name="输入 2 2 3 5" xfId="849"/>
    <cellStyle name="输入 2 2 3 6" xfId="850"/>
    <cellStyle name="输入 2 2 3 7" xfId="851"/>
    <cellStyle name="输入 2 2 3 8" xfId="852"/>
    <cellStyle name="输入 2 2 3 9" xfId="853"/>
    <cellStyle name="输入 2 2 4" xfId="854"/>
    <cellStyle name="输入 2 2 4 10" xfId="855"/>
    <cellStyle name="输入 2 2 4 2" xfId="856"/>
    <cellStyle name="输入 2 2 4 2 2" xfId="857"/>
    <cellStyle name="输入 2 2 4 2 3" xfId="858"/>
    <cellStyle name="输入 2 2 4 2 4" xfId="859"/>
    <cellStyle name="输入 2 2 4 2 5" xfId="860"/>
    <cellStyle name="输入 2 2 4 2 6" xfId="861"/>
    <cellStyle name="输入 2 2 4 2 7" xfId="862"/>
    <cellStyle name="输入 2 2 4 3" xfId="863"/>
    <cellStyle name="输入 2 2 4 3 2" xfId="864"/>
    <cellStyle name="输入 2 2 4 3 3" xfId="865"/>
    <cellStyle name="输入 2 2 4 3 4" xfId="866"/>
    <cellStyle name="输入 2 2 4 3 5" xfId="867"/>
    <cellStyle name="输入 2 2 4 3 6" xfId="868"/>
    <cellStyle name="输入 2 2 4 3 7" xfId="869"/>
    <cellStyle name="输入 2 2 4 3 8" xfId="870"/>
    <cellStyle name="输入 2 2 4 4" xfId="871"/>
    <cellStyle name="输入 2 2 4 5" xfId="872"/>
    <cellStyle name="输入 2 2 4 6" xfId="873"/>
    <cellStyle name="输入 2 2 4 7" xfId="874"/>
    <cellStyle name="输入 2 2 4 8" xfId="875"/>
    <cellStyle name="输入 2 2 4 9" xfId="876"/>
    <cellStyle name="输入 2 2 5" xfId="877"/>
    <cellStyle name="输入 2 2 5 2" xfId="878"/>
    <cellStyle name="输入 2 2 5 3" xfId="879"/>
    <cellStyle name="输入 2 2 5 4" xfId="880"/>
    <cellStyle name="输入 2 2 5 5" xfId="881"/>
    <cellStyle name="输入 2 2 5 6" xfId="882"/>
    <cellStyle name="输入 2 2 5 7" xfId="883"/>
    <cellStyle name="输入 2 2 5 8" xfId="884"/>
    <cellStyle name="输入 2 2 6" xfId="885"/>
    <cellStyle name="输入 2 2 7" xfId="886"/>
    <cellStyle name="输入 2 2 8" xfId="887"/>
    <cellStyle name="输入 2 2 9" xfId="888"/>
    <cellStyle name="输入 2 3" xfId="889"/>
    <cellStyle name="输入 2 3 2" xfId="890"/>
    <cellStyle name="输入 2 3 3" xfId="891"/>
    <cellStyle name="输入 2 3 4" xfId="892"/>
    <cellStyle name="输入 2 3 5" xfId="893"/>
    <cellStyle name="输入 2 3 6" xfId="894"/>
    <cellStyle name="输入 2 3 7" xfId="895"/>
    <cellStyle name="输入 2 3 8" xfId="896"/>
    <cellStyle name="输入 2 4" xfId="897"/>
    <cellStyle name="输入 2 5" xfId="898"/>
    <cellStyle name="输入 2 6" xfId="899"/>
    <cellStyle name="输入 2 7" xfId="900"/>
    <cellStyle name="输入 2 8" xfId="901"/>
    <cellStyle name="输入 2 9" xfId="902"/>
    <cellStyle name="样式 1" xfId="903"/>
    <cellStyle name="样式 1 2" xfId="904"/>
    <cellStyle name="Followed Hyperlink" xfId="905"/>
    <cellStyle name="注释" xfId="906"/>
    <cellStyle name="注释 2" xfId="907"/>
    <cellStyle name="注释 2 2" xfId="908"/>
    <cellStyle name="注释 2 2 10" xfId="909"/>
    <cellStyle name="注释 2 2 11" xfId="910"/>
    <cellStyle name="注释 2 2 12" xfId="911"/>
    <cellStyle name="注释 2 2 2" xfId="912"/>
    <cellStyle name="注释 2 2 2 10" xfId="913"/>
    <cellStyle name="注释 2 2 2 2" xfId="914"/>
    <cellStyle name="注释 2 2 2 2 2" xfId="915"/>
    <cellStyle name="注释 2 2 2 2 3" xfId="916"/>
    <cellStyle name="注释 2 2 2 2 4" xfId="917"/>
    <cellStyle name="注释 2 2 2 2 5" xfId="918"/>
    <cellStyle name="注释 2 2 2 2 6" xfId="919"/>
    <cellStyle name="注释 2 2 2 2 7" xfId="920"/>
    <cellStyle name="注释 2 2 2 2 8" xfId="921"/>
    <cellStyle name="注释 2 2 2 3" xfId="922"/>
    <cellStyle name="注释 2 2 2 3 2" xfId="923"/>
    <cellStyle name="注释 2 2 2 3 3" xfId="924"/>
    <cellStyle name="注释 2 2 2 3 4" xfId="925"/>
    <cellStyle name="注释 2 2 2 3 5" xfId="926"/>
    <cellStyle name="注释 2 2 2 3 6" xfId="927"/>
    <cellStyle name="注释 2 2 2 3 7" xfId="928"/>
    <cellStyle name="注释 2 2 2 3 8" xfId="929"/>
    <cellStyle name="注释 2 2 2 4" xfId="930"/>
    <cellStyle name="注释 2 2 2 5" xfId="931"/>
    <cellStyle name="注释 2 2 2 6" xfId="932"/>
    <cellStyle name="注释 2 2 2 7" xfId="933"/>
    <cellStyle name="注释 2 2 2 8" xfId="934"/>
    <cellStyle name="注释 2 2 2 9" xfId="935"/>
    <cellStyle name="注释 2 2 3" xfId="936"/>
    <cellStyle name="注释 2 2 3 2" xfId="937"/>
    <cellStyle name="注释 2 2 3 3" xfId="938"/>
    <cellStyle name="注释 2 2 3 4" xfId="939"/>
    <cellStyle name="注释 2 2 3 5" xfId="940"/>
    <cellStyle name="注释 2 2 3 6" xfId="941"/>
    <cellStyle name="注释 2 2 3 7" xfId="942"/>
    <cellStyle name="注释 2 2 3 8" xfId="943"/>
    <cellStyle name="注释 2 2 4" xfId="944"/>
    <cellStyle name="注释 2 2 5" xfId="945"/>
    <cellStyle name="注释 2 2 6" xfId="946"/>
    <cellStyle name="注释 2 2 7" xfId="947"/>
    <cellStyle name="注释 2 2 8" xfId="948"/>
    <cellStyle name="注释 2 2 9" xfId="949"/>
    <cellStyle name="注释 2 3" xfId="950"/>
    <cellStyle name="注释 2 4" xfId="951"/>
    <cellStyle name="注释 2 5" xfId="952"/>
    <cellStyle name="注释 2 6" xfId="953"/>
    <cellStyle name="注释 2 7" xfId="954"/>
    <cellStyle name="注释 2 8" xfId="955"/>
    <cellStyle name="注释 2 9" xfId="9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zoomScalePageLayoutView="0" workbookViewId="0" topLeftCell="A1">
      <selection activeCell="B12" sqref="B12"/>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62"/>
      <c r="B1" s="263"/>
      <c r="C1" s="263"/>
      <c r="D1" s="263"/>
      <c r="E1" s="263"/>
      <c r="H1" s="393" t="s">
        <v>0</v>
      </c>
    </row>
    <row r="2" spans="1:8" ht="20.25" customHeight="1">
      <c r="A2" s="397" t="s">
        <v>1</v>
      </c>
      <c r="B2" s="397"/>
      <c r="C2" s="397"/>
      <c r="D2" s="397"/>
      <c r="E2" s="397"/>
      <c r="F2" s="397"/>
      <c r="G2" s="397"/>
      <c r="H2" s="397"/>
    </row>
    <row r="3" spans="1:8" ht="16.5" customHeight="1">
      <c r="A3" s="398"/>
      <c r="B3" s="398"/>
      <c r="C3" s="398"/>
      <c r="D3" s="265"/>
      <c r="E3" s="265"/>
      <c r="H3" s="266" t="s">
        <v>2</v>
      </c>
    </row>
    <row r="4" spans="1:8" ht="16.5" customHeight="1">
      <c r="A4" s="267" t="s">
        <v>3</v>
      </c>
      <c r="B4" s="267"/>
      <c r="C4" s="399" t="s">
        <v>4</v>
      </c>
      <c r="D4" s="399"/>
      <c r="E4" s="399"/>
      <c r="F4" s="399"/>
      <c r="G4" s="399"/>
      <c r="H4" s="399"/>
    </row>
    <row r="5" spans="1:8" ht="15" customHeight="1">
      <c r="A5" s="268" t="s">
        <v>5</v>
      </c>
      <c r="B5" s="268" t="s">
        <v>6</v>
      </c>
      <c r="C5" s="269" t="s">
        <v>7</v>
      </c>
      <c r="D5" s="268" t="s">
        <v>6</v>
      </c>
      <c r="E5" s="269" t="s">
        <v>8</v>
      </c>
      <c r="F5" s="268" t="s">
        <v>6</v>
      </c>
      <c r="G5" s="269" t="s">
        <v>9</v>
      </c>
      <c r="H5" s="268" t="s">
        <v>6</v>
      </c>
    </row>
    <row r="6" spans="1:8" s="54" customFormat="1" ht="15" customHeight="1">
      <c r="A6" s="270" t="s">
        <v>10</v>
      </c>
      <c r="B6" s="271">
        <f>SUM(B7:B8)</f>
        <v>9827.2</v>
      </c>
      <c r="C6" s="270" t="s">
        <v>11</v>
      </c>
      <c r="D6" s="271"/>
      <c r="E6" s="270" t="s">
        <v>12</v>
      </c>
      <c r="F6" s="271">
        <v>22505.3</v>
      </c>
      <c r="G6" s="273" t="s">
        <v>13</v>
      </c>
      <c r="H6" s="217">
        <v>11503.18</v>
      </c>
    </row>
    <row r="7" spans="1:8" s="54" customFormat="1" ht="15" customHeight="1">
      <c r="A7" s="270" t="s">
        <v>14</v>
      </c>
      <c r="B7" s="271">
        <v>9827.2</v>
      </c>
      <c r="C7" s="273" t="s">
        <v>15</v>
      </c>
      <c r="D7" s="271"/>
      <c r="E7" s="270" t="s">
        <v>16</v>
      </c>
      <c r="F7" s="271">
        <v>11503.18</v>
      </c>
      <c r="G7" s="273" t="s">
        <v>17</v>
      </c>
      <c r="H7" s="217">
        <f>F8+F11</f>
        <v>12324.49</v>
      </c>
    </row>
    <row r="8" spans="1:8" s="54" customFormat="1" ht="15" customHeight="1">
      <c r="A8" s="270" t="s">
        <v>18</v>
      </c>
      <c r="B8" s="271">
        <v>0</v>
      </c>
      <c r="C8" s="270" t="s">
        <v>19</v>
      </c>
      <c r="D8" s="271"/>
      <c r="E8" s="270" t="s">
        <v>20</v>
      </c>
      <c r="F8" s="271">
        <v>9751.59</v>
      </c>
      <c r="G8" s="273" t="s">
        <v>21</v>
      </c>
      <c r="H8" s="217"/>
    </row>
    <row r="9" spans="1:8" s="54" customFormat="1" ht="15" customHeight="1">
      <c r="A9" s="270" t="s">
        <v>22</v>
      </c>
      <c r="B9" s="271"/>
      <c r="C9" s="270" t="s">
        <v>23</v>
      </c>
      <c r="D9" s="271"/>
      <c r="E9" s="270" t="s">
        <v>24</v>
      </c>
      <c r="F9" s="271">
        <v>1250.53</v>
      </c>
      <c r="G9" s="273" t="s">
        <v>25</v>
      </c>
      <c r="H9" s="217"/>
    </row>
    <row r="10" spans="1:8" s="54" customFormat="1" ht="15" customHeight="1">
      <c r="A10" s="270" t="s">
        <v>26</v>
      </c>
      <c r="B10" s="271"/>
      <c r="C10" s="270" t="s">
        <v>27</v>
      </c>
      <c r="D10" s="271"/>
      <c r="E10" s="270" t="s">
        <v>28</v>
      </c>
      <c r="F10" s="271">
        <v>2572.9</v>
      </c>
      <c r="G10" s="273" t="s">
        <v>29</v>
      </c>
      <c r="H10" s="217"/>
    </row>
    <row r="11" spans="1:7" s="54" customFormat="1" ht="15" customHeight="1">
      <c r="A11" s="270" t="s">
        <v>30</v>
      </c>
      <c r="B11" s="271">
        <v>33657</v>
      </c>
      <c r="C11" s="270" t="s">
        <v>31</v>
      </c>
      <c r="D11" s="271"/>
      <c r="E11" s="395" t="s">
        <v>32</v>
      </c>
      <c r="F11" s="271">
        <v>2572.9</v>
      </c>
      <c r="G11" s="273" t="s">
        <v>33</v>
      </c>
    </row>
    <row r="12" spans="1:8" s="54" customFormat="1" ht="15" customHeight="1">
      <c r="A12" s="270" t="s">
        <v>34</v>
      </c>
      <c r="B12" s="271"/>
      <c r="C12" s="270" t="s">
        <v>35</v>
      </c>
      <c r="D12" s="271"/>
      <c r="E12" s="395" t="s">
        <v>36</v>
      </c>
      <c r="F12" s="271"/>
      <c r="G12" s="273" t="s">
        <v>37</v>
      </c>
      <c r="H12" s="217"/>
    </row>
    <row r="13" spans="1:8" s="54" customFormat="1" ht="15" customHeight="1">
      <c r="A13" s="270" t="s">
        <v>38</v>
      </c>
      <c r="B13" s="271"/>
      <c r="C13" s="270" t="s">
        <v>39</v>
      </c>
      <c r="D13" s="271">
        <v>46384.2</v>
      </c>
      <c r="E13" s="395" t="s">
        <v>40</v>
      </c>
      <c r="F13" s="271"/>
      <c r="G13" s="273" t="s">
        <v>41</v>
      </c>
      <c r="H13" s="217"/>
    </row>
    <row r="14" spans="1:8" s="54" customFormat="1" ht="15" customHeight="1">
      <c r="A14" s="270" t="s">
        <v>42</v>
      </c>
      <c r="B14" s="271">
        <v>2900</v>
      </c>
      <c r="C14" s="270" t="s">
        <v>43</v>
      </c>
      <c r="D14" s="271"/>
      <c r="E14" s="395" t="s">
        <v>44</v>
      </c>
      <c r="F14" s="271"/>
      <c r="G14" s="273" t="s">
        <v>45</v>
      </c>
      <c r="H14" s="217">
        <v>1250.53</v>
      </c>
    </row>
    <row r="15" spans="1:8" s="54" customFormat="1" ht="15" customHeight="1">
      <c r="A15" s="270"/>
      <c r="B15" s="271"/>
      <c r="C15" s="270" t="s">
        <v>46</v>
      </c>
      <c r="D15" s="271"/>
      <c r="E15" s="395" t="s">
        <v>47</v>
      </c>
      <c r="F15" s="271"/>
      <c r="G15" s="273" t="s">
        <v>48</v>
      </c>
      <c r="H15" s="217"/>
    </row>
    <row r="16" spans="1:8" s="54" customFormat="1" ht="15" customHeight="1">
      <c r="A16" s="274"/>
      <c r="B16" s="271"/>
      <c r="C16" s="270" t="s">
        <v>49</v>
      </c>
      <c r="D16" s="271"/>
      <c r="E16" s="395" t="s">
        <v>50</v>
      </c>
      <c r="F16" s="271"/>
      <c r="G16" s="273" t="s">
        <v>51</v>
      </c>
      <c r="H16" s="217"/>
    </row>
    <row r="17" spans="1:8" s="54" customFormat="1" ht="15" customHeight="1">
      <c r="A17" s="270"/>
      <c r="B17" s="271"/>
      <c r="C17" s="270" t="s">
        <v>52</v>
      </c>
      <c r="D17" s="271"/>
      <c r="E17" s="395" t="s">
        <v>53</v>
      </c>
      <c r="F17" s="271"/>
      <c r="G17" s="273" t="s">
        <v>54</v>
      </c>
      <c r="H17" s="217"/>
    </row>
    <row r="18" spans="1:8" s="54" customFormat="1" ht="15" customHeight="1">
      <c r="A18" s="270"/>
      <c r="B18" s="271"/>
      <c r="C18" s="275" t="s">
        <v>55</v>
      </c>
      <c r="D18" s="271"/>
      <c r="E18" s="270" t="s">
        <v>56</v>
      </c>
      <c r="F18" s="271">
        <v>21306</v>
      </c>
      <c r="G18" s="273" t="s">
        <v>57</v>
      </c>
      <c r="H18" s="217"/>
    </row>
    <row r="19" spans="1:8" s="54" customFormat="1" ht="15" customHeight="1">
      <c r="A19" s="274"/>
      <c r="B19" s="271"/>
      <c r="C19" s="275" t="s">
        <v>58</v>
      </c>
      <c r="D19" s="271"/>
      <c r="E19" s="270" t="s">
        <v>59</v>
      </c>
      <c r="F19" s="271"/>
      <c r="G19" s="273" t="s">
        <v>60</v>
      </c>
      <c r="H19" s="217"/>
    </row>
    <row r="20" spans="1:8" s="54" customFormat="1" ht="15" customHeight="1">
      <c r="A20" s="274"/>
      <c r="B20" s="271"/>
      <c r="C20" s="275" t="s">
        <v>61</v>
      </c>
      <c r="D20" s="271"/>
      <c r="E20" s="270" t="s">
        <v>62</v>
      </c>
      <c r="F20" s="271"/>
      <c r="G20" s="273" t="s">
        <v>63</v>
      </c>
      <c r="H20" s="271">
        <v>21306</v>
      </c>
    </row>
    <row r="21" spans="1:8" s="54" customFormat="1" ht="15" customHeight="1">
      <c r="A21" s="270"/>
      <c r="B21" s="271"/>
      <c r="C21" s="275" t="s">
        <v>64</v>
      </c>
      <c r="D21" s="271"/>
      <c r="E21" s="270"/>
      <c r="F21" s="271"/>
      <c r="G21" s="273"/>
      <c r="H21" s="217"/>
    </row>
    <row r="22" spans="1:8" s="54" customFormat="1" ht="15" customHeight="1">
      <c r="A22" s="270"/>
      <c r="B22" s="271"/>
      <c r="C22" s="275" t="s">
        <v>65</v>
      </c>
      <c r="D22" s="271"/>
      <c r="E22" s="270"/>
      <c r="F22" s="271"/>
      <c r="G22" s="273"/>
      <c r="H22" s="217"/>
    </row>
    <row r="23" spans="1:8" s="54" customFormat="1" ht="15" customHeight="1">
      <c r="A23" s="270"/>
      <c r="B23" s="271"/>
      <c r="C23" s="275" t="s">
        <v>66</v>
      </c>
      <c r="D23" s="271"/>
      <c r="E23" s="270"/>
      <c r="F23" s="271"/>
      <c r="G23" s="273"/>
      <c r="H23" s="217"/>
    </row>
    <row r="24" spans="1:8" s="54" customFormat="1" ht="15" customHeight="1">
      <c r="A24" s="270"/>
      <c r="B24" s="271"/>
      <c r="C24" s="275" t="s">
        <v>67</v>
      </c>
      <c r="D24" s="271"/>
      <c r="E24" s="270"/>
      <c r="F24" s="271"/>
      <c r="G24" s="273"/>
      <c r="H24" s="217"/>
    </row>
    <row r="25" spans="1:8" s="54" customFormat="1" ht="15" customHeight="1">
      <c r="A25" s="270"/>
      <c r="B25" s="271"/>
      <c r="C25" s="275" t="s">
        <v>68</v>
      </c>
      <c r="D25" s="271"/>
      <c r="E25" s="270"/>
      <c r="F25" s="271"/>
      <c r="G25" s="273"/>
      <c r="H25" s="217"/>
    </row>
    <row r="26" spans="1:8" s="54" customFormat="1" ht="15" customHeight="1">
      <c r="A26" s="276" t="s">
        <v>69</v>
      </c>
      <c r="B26" s="271">
        <f>B6+B11+B14</f>
        <v>46384.2</v>
      </c>
      <c r="C26" s="276" t="s">
        <v>70</v>
      </c>
      <c r="D26" s="271">
        <v>46384.2</v>
      </c>
      <c r="E26" s="276" t="s">
        <v>70</v>
      </c>
      <c r="F26" s="271">
        <f>F6+F10+F18</f>
        <v>46384.2</v>
      </c>
      <c r="G26" s="396" t="s">
        <v>71</v>
      </c>
      <c r="H26" s="217">
        <f>SUM(H6:H25)</f>
        <v>46384.2</v>
      </c>
    </row>
    <row r="27" spans="1:8" s="54" customFormat="1" ht="15" customHeight="1">
      <c r="A27" s="270" t="s">
        <v>72</v>
      </c>
      <c r="B27" s="271"/>
      <c r="C27" s="270"/>
      <c r="D27" s="271"/>
      <c r="E27" s="270"/>
      <c r="F27" s="271"/>
      <c r="G27" s="396"/>
      <c r="H27" s="217"/>
    </row>
    <row r="28" spans="1:8" s="54" customFormat="1" ht="13.5" customHeight="1">
      <c r="A28" s="276" t="s">
        <v>73</v>
      </c>
      <c r="B28" s="271">
        <f>SUM(B26:B27)</f>
        <v>46384.2</v>
      </c>
      <c r="C28" s="276" t="s">
        <v>74</v>
      </c>
      <c r="D28" s="271">
        <v>46384.2</v>
      </c>
      <c r="E28" s="276" t="s">
        <v>74</v>
      </c>
      <c r="F28" s="271">
        <v>46384.2</v>
      </c>
      <c r="G28" s="396" t="s">
        <v>74</v>
      </c>
      <c r="H28" s="217">
        <v>46384.2</v>
      </c>
    </row>
    <row r="29" spans="1:6" ht="14.25" customHeight="1">
      <c r="A29" s="400"/>
      <c r="B29" s="400"/>
      <c r="C29" s="400"/>
      <c r="D29" s="400"/>
      <c r="E29" s="400"/>
      <c r="F29" s="400"/>
    </row>
  </sheetData>
  <sheetProtection formatCells="0" formatColumns="0" formatRows="0"/>
  <mergeCells count="4">
    <mergeCell ref="A2:H2"/>
    <mergeCell ref="A3:C3"/>
    <mergeCell ref="C4:H4"/>
    <mergeCell ref="A29:F29"/>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8"/>
  <sheetViews>
    <sheetView showGridLines="0" showZeros="0" zoomScalePageLayoutView="0" workbookViewId="0" topLeftCell="A1">
      <selection activeCell="E10" sqref="E10"/>
    </sheetView>
  </sheetViews>
  <sheetFormatPr defaultColWidth="6.875" defaultRowHeight="22.5" customHeight="1"/>
  <cols>
    <col min="1" max="3" width="3.625" style="283" customWidth="1"/>
    <col min="4" max="4" width="11.125" style="283" customWidth="1"/>
    <col min="5" max="5" width="22.875" style="283" customWidth="1"/>
    <col min="6" max="6" width="12.125" style="283" customWidth="1"/>
    <col min="7" max="12" width="10.375" style="283" customWidth="1"/>
    <col min="13" max="246" width="6.75390625" style="283" customWidth="1"/>
    <col min="247" max="251" width="6.75390625" style="284" customWidth="1"/>
    <col min="252" max="252" width="6.875" style="285" customWidth="1"/>
    <col min="253" max="16384" width="6.875" style="285" customWidth="1"/>
  </cols>
  <sheetData>
    <row r="1" spans="12:252" ht="22.5" customHeight="1">
      <c r="L1" s="283" t="s">
        <v>257</v>
      </c>
      <c r="IR1"/>
    </row>
    <row r="2" spans="1:252" ht="22.5" customHeight="1">
      <c r="A2" s="465" t="s">
        <v>258</v>
      </c>
      <c r="B2" s="465"/>
      <c r="C2" s="465"/>
      <c r="D2" s="465"/>
      <c r="E2" s="465"/>
      <c r="F2" s="465"/>
      <c r="G2" s="465"/>
      <c r="H2" s="465"/>
      <c r="I2" s="465"/>
      <c r="J2" s="465"/>
      <c r="K2" s="465"/>
      <c r="L2" s="465"/>
      <c r="IR2"/>
    </row>
    <row r="3" spans="11:252" ht="22.5" customHeight="1">
      <c r="K3" s="466" t="s">
        <v>77</v>
      </c>
      <c r="L3" s="466"/>
      <c r="IR3"/>
    </row>
    <row r="4" spans="1:252" ht="22.5" customHeight="1">
      <c r="A4" s="467" t="s">
        <v>97</v>
      </c>
      <c r="B4" s="467"/>
      <c r="C4" s="468"/>
      <c r="D4" s="469" t="s">
        <v>155</v>
      </c>
      <c r="E4" s="471" t="s">
        <v>98</v>
      </c>
      <c r="F4" s="469" t="s">
        <v>225</v>
      </c>
      <c r="G4" s="472" t="s">
        <v>259</v>
      </c>
      <c r="H4" s="469" t="s">
        <v>260</v>
      </c>
      <c r="I4" s="469" t="s">
        <v>261</v>
      </c>
      <c r="J4" s="469" t="s">
        <v>262</v>
      </c>
      <c r="K4" s="469" t="s">
        <v>263</v>
      </c>
      <c r="L4" s="469" t="s">
        <v>245</v>
      </c>
      <c r="IR4"/>
    </row>
    <row r="5" spans="1:252" ht="18" customHeight="1">
      <c r="A5" s="469" t="s">
        <v>100</v>
      </c>
      <c r="B5" s="470" t="s">
        <v>101</v>
      </c>
      <c r="C5" s="471" t="s">
        <v>102</v>
      </c>
      <c r="D5" s="469"/>
      <c r="E5" s="471"/>
      <c r="F5" s="469"/>
      <c r="G5" s="472"/>
      <c r="H5" s="469"/>
      <c r="I5" s="469"/>
      <c r="J5" s="469"/>
      <c r="K5" s="469"/>
      <c r="L5" s="469"/>
      <c r="IR5"/>
    </row>
    <row r="6" spans="1:252" ht="18" customHeight="1">
      <c r="A6" s="469"/>
      <c r="B6" s="470"/>
      <c r="C6" s="471"/>
      <c r="D6" s="469"/>
      <c r="E6" s="471"/>
      <c r="F6" s="469"/>
      <c r="G6" s="472"/>
      <c r="H6" s="469"/>
      <c r="I6" s="469"/>
      <c r="J6" s="469"/>
      <c r="K6" s="469"/>
      <c r="L6" s="469"/>
      <c r="IR6"/>
    </row>
    <row r="7" spans="1:252" ht="22.5" customHeight="1">
      <c r="A7" s="286" t="s">
        <v>92</v>
      </c>
      <c r="B7" s="286" t="s">
        <v>92</v>
      </c>
      <c r="C7" s="286" t="s">
        <v>92</v>
      </c>
      <c r="D7" s="286" t="s">
        <v>92</v>
      </c>
      <c r="E7" s="286" t="s">
        <v>92</v>
      </c>
      <c r="F7" s="286">
        <v>1</v>
      </c>
      <c r="G7" s="286">
        <v>2</v>
      </c>
      <c r="H7" s="286">
        <v>3</v>
      </c>
      <c r="I7" s="286">
        <v>4</v>
      </c>
      <c r="J7" s="286">
        <v>5</v>
      </c>
      <c r="K7" s="286">
        <v>6</v>
      </c>
      <c r="L7" s="286">
        <v>7</v>
      </c>
      <c r="M7" s="291"/>
      <c r="N7" s="292"/>
      <c r="IR7"/>
    </row>
    <row r="8" spans="1:14" ht="22.5" customHeight="1">
      <c r="A8" s="277">
        <v>210</v>
      </c>
      <c r="B8" s="277"/>
      <c r="C8" s="277"/>
      <c r="D8" s="287" t="s">
        <v>103</v>
      </c>
      <c r="E8" s="278" t="s">
        <v>104</v>
      </c>
      <c r="F8" s="277">
        <v>1250.53</v>
      </c>
      <c r="G8" s="277">
        <v>0</v>
      </c>
      <c r="H8" s="277">
        <v>0</v>
      </c>
      <c r="I8" s="57">
        <v>1128.217</v>
      </c>
      <c r="J8" s="277">
        <v>0</v>
      </c>
      <c r="K8" s="277">
        <v>0</v>
      </c>
      <c r="L8" s="277">
        <v>122.31299999999999</v>
      </c>
      <c r="M8" s="291"/>
      <c r="N8" s="292"/>
    </row>
    <row r="9" spans="1:14" ht="22.5" customHeight="1">
      <c r="A9" s="277">
        <v>210</v>
      </c>
      <c r="B9" s="279" t="s">
        <v>216</v>
      </c>
      <c r="C9" s="277"/>
      <c r="D9" s="287" t="s">
        <v>103</v>
      </c>
      <c r="E9" s="278" t="s">
        <v>106</v>
      </c>
      <c r="F9" s="288">
        <v>60.9</v>
      </c>
      <c r="G9" s="288"/>
      <c r="H9" s="288"/>
      <c r="I9" s="196">
        <v>57.55</v>
      </c>
      <c r="J9" s="288"/>
      <c r="K9" s="288"/>
      <c r="L9" s="288">
        <v>3.35</v>
      </c>
      <c r="M9" s="291"/>
      <c r="N9" s="292"/>
    </row>
    <row r="10" spans="1:252" s="282" customFormat="1" ht="23.25" customHeight="1">
      <c r="A10" s="279" t="s">
        <v>215</v>
      </c>
      <c r="B10" s="279" t="s">
        <v>216</v>
      </c>
      <c r="C10" s="279" t="s">
        <v>216</v>
      </c>
      <c r="D10" s="287" t="s">
        <v>103</v>
      </c>
      <c r="E10" s="280" t="s">
        <v>108</v>
      </c>
      <c r="F10" s="288">
        <v>60.9</v>
      </c>
      <c r="G10" s="288"/>
      <c r="H10" s="288"/>
      <c r="I10" s="196">
        <v>57.55</v>
      </c>
      <c r="J10" s="288"/>
      <c r="K10" s="288"/>
      <c r="L10" s="288">
        <v>3.35</v>
      </c>
      <c r="M10" s="291"/>
      <c r="N10" s="293"/>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c r="CH10" s="291"/>
      <c r="CI10" s="291"/>
      <c r="CJ10" s="291"/>
      <c r="CK10" s="291"/>
      <c r="CL10" s="291"/>
      <c r="CM10" s="291"/>
      <c r="CN10" s="291"/>
      <c r="CO10" s="291"/>
      <c r="CP10" s="291"/>
      <c r="CQ10" s="291"/>
      <c r="CR10" s="291"/>
      <c r="CS10" s="291"/>
      <c r="CT10" s="291"/>
      <c r="CU10" s="291"/>
      <c r="CV10" s="291"/>
      <c r="CW10" s="291"/>
      <c r="CX10" s="291"/>
      <c r="CY10" s="291"/>
      <c r="CZ10" s="291"/>
      <c r="DA10" s="291"/>
      <c r="DB10" s="291"/>
      <c r="DC10" s="291"/>
      <c r="DD10" s="291"/>
      <c r="DE10" s="291"/>
      <c r="DF10" s="291"/>
      <c r="DG10" s="291"/>
      <c r="DH10" s="291"/>
      <c r="DI10" s="291"/>
      <c r="DJ10" s="291"/>
      <c r="DK10" s="291"/>
      <c r="DL10" s="291"/>
      <c r="DM10" s="291"/>
      <c r="DN10" s="291"/>
      <c r="DO10" s="291"/>
      <c r="DP10" s="291"/>
      <c r="DQ10" s="291"/>
      <c r="DR10" s="291"/>
      <c r="DS10" s="291"/>
      <c r="DT10" s="291"/>
      <c r="DU10" s="291"/>
      <c r="DV10" s="291"/>
      <c r="DW10" s="291"/>
      <c r="DX10" s="291"/>
      <c r="DY10" s="291"/>
      <c r="DZ10" s="291"/>
      <c r="EA10" s="291"/>
      <c r="EB10" s="291"/>
      <c r="EC10" s="291"/>
      <c r="ED10" s="291"/>
      <c r="EE10" s="291"/>
      <c r="EF10" s="291"/>
      <c r="EG10" s="291"/>
      <c r="EH10" s="291"/>
      <c r="EI10" s="291"/>
      <c r="EJ10" s="291"/>
      <c r="EK10" s="291"/>
      <c r="EL10" s="291"/>
      <c r="EM10" s="291"/>
      <c r="EN10" s="291"/>
      <c r="EO10" s="291"/>
      <c r="EP10" s="291"/>
      <c r="EQ10" s="291"/>
      <c r="ER10" s="291"/>
      <c r="ES10" s="291"/>
      <c r="ET10" s="291"/>
      <c r="EU10" s="291"/>
      <c r="EV10" s="291"/>
      <c r="EW10" s="291"/>
      <c r="EX10" s="291"/>
      <c r="EY10" s="291"/>
      <c r="EZ10" s="291"/>
      <c r="FA10" s="291"/>
      <c r="FB10" s="291"/>
      <c r="FC10" s="291"/>
      <c r="FD10" s="291"/>
      <c r="FE10" s="291"/>
      <c r="FF10" s="291"/>
      <c r="FG10" s="291"/>
      <c r="FH10" s="291"/>
      <c r="FI10" s="291"/>
      <c r="FJ10" s="291"/>
      <c r="FK10" s="291"/>
      <c r="FL10" s="291"/>
      <c r="FM10" s="291"/>
      <c r="FN10" s="291"/>
      <c r="FO10" s="291"/>
      <c r="FP10" s="291"/>
      <c r="FQ10" s="291"/>
      <c r="FR10" s="291"/>
      <c r="FS10" s="291"/>
      <c r="FT10" s="291"/>
      <c r="FU10" s="291"/>
      <c r="FV10" s="291"/>
      <c r="FW10" s="291"/>
      <c r="FX10" s="291"/>
      <c r="FY10" s="291"/>
      <c r="FZ10" s="291"/>
      <c r="GA10" s="291"/>
      <c r="GB10" s="291"/>
      <c r="GC10" s="291"/>
      <c r="GD10" s="291"/>
      <c r="GE10" s="291"/>
      <c r="GF10" s="291"/>
      <c r="GG10" s="291"/>
      <c r="GH10" s="291"/>
      <c r="GI10" s="291"/>
      <c r="GJ10" s="291"/>
      <c r="GK10" s="291"/>
      <c r="GL10" s="291"/>
      <c r="GM10" s="291"/>
      <c r="GN10" s="291"/>
      <c r="GO10" s="291"/>
      <c r="GP10" s="291"/>
      <c r="GQ10" s="291"/>
      <c r="GR10" s="291"/>
      <c r="GS10" s="291"/>
      <c r="GT10" s="291"/>
      <c r="GU10" s="291"/>
      <c r="GV10" s="291"/>
      <c r="GW10" s="291"/>
      <c r="GX10" s="291"/>
      <c r="GY10" s="291"/>
      <c r="GZ10" s="291"/>
      <c r="HA10" s="291"/>
      <c r="HB10" s="291"/>
      <c r="HC10" s="291"/>
      <c r="HD10" s="291"/>
      <c r="HE10" s="291"/>
      <c r="HF10" s="291"/>
      <c r="HG10" s="291"/>
      <c r="HH10" s="291"/>
      <c r="HI10" s="291"/>
      <c r="HJ10" s="291"/>
      <c r="HK10" s="291"/>
      <c r="HL10" s="291"/>
      <c r="HM10" s="291"/>
      <c r="HN10" s="291"/>
      <c r="HO10" s="291"/>
      <c r="HP10" s="291"/>
      <c r="HQ10" s="291"/>
      <c r="HR10" s="291"/>
      <c r="HS10" s="291"/>
      <c r="HT10" s="291"/>
      <c r="HU10" s="291"/>
      <c r="HV10" s="291"/>
      <c r="HW10" s="291"/>
      <c r="HX10" s="291"/>
      <c r="HY10" s="291"/>
      <c r="HZ10" s="291"/>
      <c r="IA10" s="291"/>
      <c r="IB10" s="291"/>
      <c r="IC10" s="291"/>
      <c r="ID10" s="291"/>
      <c r="IE10" s="291"/>
      <c r="IF10" s="291"/>
      <c r="IG10" s="291"/>
      <c r="IH10" s="291"/>
      <c r="II10" s="291"/>
      <c r="IJ10" s="291"/>
      <c r="IK10" s="291"/>
      <c r="IL10" s="291"/>
      <c r="IM10" s="294"/>
      <c r="IN10" s="294"/>
      <c r="IO10" s="294"/>
      <c r="IP10" s="294"/>
      <c r="IQ10" s="294"/>
      <c r="IR10" s="54"/>
    </row>
    <row r="11" spans="1:252" s="282" customFormat="1" ht="23.25" customHeight="1">
      <c r="A11" s="279" t="s">
        <v>107</v>
      </c>
      <c r="B11" s="279" t="s">
        <v>109</v>
      </c>
      <c r="C11" s="279"/>
      <c r="D11" s="287" t="s">
        <v>103</v>
      </c>
      <c r="E11" s="280" t="s">
        <v>110</v>
      </c>
      <c r="F11" s="288">
        <f>SUM(F12:F14)</f>
        <v>44.462999999999994</v>
      </c>
      <c r="G11" s="288">
        <f>SUM(G12:G14)</f>
        <v>0</v>
      </c>
      <c r="H11" s="288">
        <f>SUM(H12:H14)</f>
        <v>0</v>
      </c>
      <c r="I11" s="196">
        <f>SUM(I12:I14)</f>
        <v>400.16700000000003</v>
      </c>
      <c r="J11" s="288">
        <f>SUM(J12:J14)</f>
        <v>0</v>
      </c>
      <c r="K11" s="288">
        <f>SUM(K12:K14)</f>
        <v>0</v>
      </c>
      <c r="L11" s="288">
        <v>44.462999999999994</v>
      </c>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91"/>
      <c r="EN11" s="291"/>
      <c r="EO11" s="291"/>
      <c r="EP11" s="291"/>
      <c r="EQ11" s="291"/>
      <c r="ER11" s="291"/>
      <c r="ES11" s="291"/>
      <c r="ET11" s="291"/>
      <c r="EU11" s="291"/>
      <c r="EV11" s="291"/>
      <c r="EW11" s="291"/>
      <c r="EX11" s="291"/>
      <c r="EY11" s="291"/>
      <c r="EZ11" s="291"/>
      <c r="FA11" s="291"/>
      <c r="FB11" s="291"/>
      <c r="FC11" s="291"/>
      <c r="FD11" s="291"/>
      <c r="FE11" s="291"/>
      <c r="FF11" s="291"/>
      <c r="FG11" s="291"/>
      <c r="FH11" s="291"/>
      <c r="FI11" s="291"/>
      <c r="FJ11" s="291"/>
      <c r="FK11" s="291"/>
      <c r="FL11" s="291"/>
      <c r="FM11" s="291"/>
      <c r="FN11" s="291"/>
      <c r="FO11" s="291"/>
      <c r="FP11" s="291"/>
      <c r="FQ11" s="291"/>
      <c r="FR11" s="291"/>
      <c r="FS11" s="291"/>
      <c r="FT11" s="291"/>
      <c r="FU11" s="291"/>
      <c r="FV11" s="291"/>
      <c r="FW11" s="291"/>
      <c r="FX11" s="291"/>
      <c r="FY11" s="291"/>
      <c r="FZ11" s="291"/>
      <c r="GA11" s="291"/>
      <c r="GB11" s="291"/>
      <c r="GC11" s="291"/>
      <c r="GD11" s="291"/>
      <c r="GE11" s="291"/>
      <c r="GF11" s="291"/>
      <c r="GG11" s="291"/>
      <c r="GH11" s="291"/>
      <c r="GI11" s="291"/>
      <c r="GJ11" s="291"/>
      <c r="GK11" s="291"/>
      <c r="GL11" s="291"/>
      <c r="GM11" s="291"/>
      <c r="GN11" s="291"/>
      <c r="GO11" s="291"/>
      <c r="GP11" s="291"/>
      <c r="GQ11" s="291"/>
      <c r="GR11" s="291"/>
      <c r="GS11" s="291"/>
      <c r="GT11" s="291"/>
      <c r="GU11" s="291"/>
      <c r="GV11" s="291"/>
      <c r="GW11" s="291"/>
      <c r="GX11" s="291"/>
      <c r="GY11" s="291"/>
      <c r="GZ11" s="291"/>
      <c r="HA11" s="291"/>
      <c r="HB11" s="291"/>
      <c r="HC11" s="291"/>
      <c r="HD11" s="291"/>
      <c r="HE11" s="291"/>
      <c r="HF11" s="291"/>
      <c r="HG11" s="291"/>
      <c r="HH11" s="291"/>
      <c r="HI11" s="291"/>
      <c r="HJ11" s="291"/>
      <c r="HK11" s="291"/>
      <c r="HL11" s="291"/>
      <c r="HM11" s="291"/>
      <c r="HN11" s="291"/>
      <c r="HO11" s="291"/>
      <c r="HP11" s="291"/>
      <c r="HQ11" s="291"/>
      <c r="HR11" s="291"/>
      <c r="HS11" s="291"/>
      <c r="HT11" s="291"/>
      <c r="HU11" s="291"/>
      <c r="HV11" s="291"/>
      <c r="HW11" s="291"/>
      <c r="HX11" s="291"/>
      <c r="HY11" s="291"/>
      <c r="HZ11" s="291"/>
      <c r="IA11" s="291"/>
      <c r="IB11" s="291"/>
      <c r="IC11" s="291"/>
      <c r="ID11" s="291"/>
      <c r="IE11" s="291"/>
      <c r="IF11" s="291"/>
      <c r="IG11" s="291"/>
      <c r="IH11" s="291"/>
      <c r="II11" s="291"/>
      <c r="IJ11" s="291"/>
      <c r="IK11" s="291"/>
      <c r="IL11" s="291"/>
      <c r="IM11" s="294"/>
      <c r="IN11" s="294"/>
      <c r="IO11" s="294"/>
      <c r="IP11" s="294"/>
      <c r="IQ11" s="294"/>
      <c r="IR11" s="54"/>
    </row>
    <row r="12" spans="1:252" ht="22.5" customHeight="1">
      <c r="A12" s="61" t="s">
        <v>107</v>
      </c>
      <c r="B12" s="61" t="s">
        <v>109</v>
      </c>
      <c r="C12" s="61" t="s">
        <v>105</v>
      </c>
      <c r="D12" s="287" t="s">
        <v>103</v>
      </c>
      <c r="E12" s="194" t="s">
        <v>111</v>
      </c>
      <c r="F12" s="289">
        <f>L12</f>
        <v>26.962999999999994</v>
      </c>
      <c r="G12" s="290"/>
      <c r="H12" s="289"/>
      <c r="I12" s="198">
        <v>242.667</v>
      </c>
      <c r="J12" s="289"/>
      <c r="K12" s="289"/>
      <c r="L12" s="289">
        <v>26.962999999999994</v>
      </c>
      <c r="M12" s="293"/>
      <c r="IR12"/>
    </row>
    <row r="13" spans="1:252" ht="22.5" customHeight="1">
      <c r="A13" s="61" t="s">
        <v>107</v>
      </c>
      <c r="B13" s="61" t="s">
        <v>109</v>
      </c>
      <c r="C13" s="61" t="s">
        <v>109</v>
      </c>
      <c r="D13" s="287" t="s">
        <v>103</v>
      </c>
      <c r="E13" s="194" t="s">
        <v>112</v>
      </c>
      <c r="F13" s="289">
        <f>L13</f>
        <v>15</v>
      </c>
      <c r="G13" s="290"/>
      <c r="H13" s="289"/>
      <c r="I13" s="198">
        <v>135</v>
      </c>
      <c r="J13" s="289"/>
      <c r="K13" s="289"/>
      <c r="L13" s="289">
        <v>15</v>
      </c>
      <c r="M13" s="292"/>
      <c r="IR13"/>
    </row>
    <row r="14" spans="1:252" ht="22.5" customHeight="1">
      <c r="A14" s="61" t="s">
        <v>107</v>
      </c>
      <c r="B14" s="61" t="s">
        <v>109</v>
      </c>
      <c r="C14" s="61" t="s">
        <v>113</v>
      </c>
      <c r="D14" s="287" t="s">
        <v>103</v>
      </c>
      <c r="E14" s="194" t="s">
        <v>114</v>
      </c>
      <c r="F14" s="289">
        <f>L14</f>
        <v>2.5</v>
      </c>
      <c r="G14" s="290"/>
      <c r="H14" s="289"/>
      <c r="I14" s="198">
        <v>22.5</v>
      </c>
      <c r="J14" s="289"/>
      <c r="K14" s="289"/>
      <c r="L14" s="289">
        <v>2.5</v>
      </c>
      <c r="M14" s="292"/>
      <c r="IR14"/>
    </row>
    <row r="15" spans="1:252" ht="22.5" customHeight="1">
      <c r="A15" s="61" t="s">
        <v>107</v>
      </c>
      <c r="B15" s="61" t="s">
        <v>115</v>
      </c>
      <c r="C15" s="61"/>
      <c r="D15" s="287" t="s">
        <v>103</v>
      </c>
      <c r="E15" s="194" t="s">
        <v>264</v>
      </c>
      <c r="F15" s="289">
        <f>SUM(F16:F18)</f>
        <v>61.6</v>
      </c>
      <c r="G15" s="289">
        <f>SUM(G16:G18)</f>
        <v>0</v>
      </c>
      <c r="H15" s="289">
        <f>SUM(H16:H18)</f>
        <v>0</v>
      </c>
      <c r="I15" s="281">
        <f>SUM(I16:I18)</f>
        <v>554.4</v>
      </c>
      <c r="J15" s="289">
        <f>SUM(J16:J18)</f>
        <v>0</v>
      </c>
      <c r="K15" s="289">
        <f>SUM(K16:K18)</f>
        <v>0</v>
      </c>
      <c r="L15" s="289">
        <v>61.6</v>
      </c>
      <c r="M15" s="292"/>
      <c r="IR15"/>
    </row>
    <row r="16" spans="1:252" ht="22.5" customHeight="1">
      <c r="A16" s="61" t="s">
        <v>107</v>
      </c>
      <c r="B16" s="61" t="s">
        <v>115</v>
      </c>
      <c r="C16" s="61" t="s">
        <v>105</v>
      </c>
      <c r="D16" s="287" t="s">
        <v>103</v>
      </c>
      <c r="E16" s="194" t="s">
        <v>117</v>
      </c>
      <c r="F16" s="289">
        <f>L16</f>
        <v>1.5</v>
      </c>
      <c r="G16" s="290"/>
      <c r="H16" s="289"/>
      <c r="I16" s="198">
        <v>13.5</v>
      </c>
      <c r="J16" s="289"/>
      <c r="K16" s="289"/>
      <c r="L16" s="289">
        <v>1.5</v>
      </c>
      <c r="M16" s="292"/>
      <c r="IR16"/>
    </row>
    <row r="17" spans="1:252" ht="22.5" customHeight="1">
      <c r="A17" s="61" t="s">
        <v>107</v>
      </c>
      <c r="B17" s="61" t="s">
        <v>115</v>
      </c>
      <c r="C17" s="61" t="s">
        <v>109</v>
      </c>
      <c r="D17" s="287" t="s">
        <v>103</v>
      </c>
      <c r="E17" s="194" t="s">
        <v>118</v>
      </c>
      <c r="F17" s="289">
        <f>L17</f>
        <v>56.5</v>
      </c>
      <c r="G17" s="290"/>
      <c r="H17" s="289"/>
      <c r="I17" s="198">
        <v>508.5</v>
      </c>
      <c r="J17" s="289"/>
      <c r="K17" s="289"/>
      <c r="L17" s="289">
        <v>56.5</v>
      </c>
      <c r="M17" s="292"/>
      <c r="IR17"/>
    </row>
    <row r="18" spans="1:252" ht="22.5" customHeight="1">
      <c r="A18" s="61" t="s">
        <v>107</v>
      </c>
      <c r="B18" s="61" t="s">
        <v>115</v>
      </c>
      <c r="C18" s="61" t="s">
        <v>113</v>
      </c>
      <c r="D18" s="287" t="s">
        <v>103</v>
      </c>
      <c r="E18" s="194" t="s">
        <v>119</v>
      </c>
      <c r="F18" s="289">
        <f>L18</f>
        <v>3.6000000000000014</v>
      </c>
      <c r="G18" s="290"/>
      <c r="H18" s="289"/>
      <c r="I18" s="198">
        <v>32.4</v>
      </c>
      <c r="J18" s="289"/>
      <c r="K18" s="289"/>
      <c r="L18" s="289">
        <v>3.6000000000000014</v>
      </c>
      <c r="M18" s="292"/>
      <c r="IR18"/>
    </row>
    <row r="19" spans="1:252" ht="22.5" customHeight="1">
      <c r="A19" s="61" t="s">
        <v>107</v>
      </c>
      <c r="B19" s="61" t="s">
        <v>120</v>
      </c>
      <c r="C19" s="61"/>
      <c r="D19" s="287" t="s">
        <v>103</v>
      </c>
      <c r="E19" s="194" t="s">
        <v>121</v>
      </c>
      <c r="F19" s="289">
        <f>SUM(F20:F22)</f>
        <v>12.900000000000002</v>
      </c>
      <c r="G19" s="289">
        <f>SUM(G20:G22)</f>
        <v>0</v>
      </c>
      <c r="H19" s="289">
        <f>SUM(H20:H22)</f>
        <v>0</v>
      </c>
      <c r="I19" s="281">
        <f>SUM(I20:I22)</f>
        <v>116.1</v>
      </c>
      <c r="J19" s="289">
        <f>SUM(J20:J22)</f>
        <v>0</v>
      </c>
      <c r="K19" s="289">
        <f>SUM(K20:K22)</f>
        <v>0</v>
      </c>
      <c r="L19" s="289">
        <v>12.900000000000002</v>
      </c>
      <c r="M19" s="292"/>
      <c r="IR19"/>
    </row>
    <row r="20" spans="1:252" ht="22.5" customHeight="1">
      <c r="A20" s="61" t="s">
        <v>107</v>
      </c>
      <c r="B20" s="61" t="s">
        <v>120</v>
      </c>
      <c r="C20" s="61" t="s">
        <v>105</v>
      </c>
      <c r="D20" s="287" t="s">
        <v>103</v>
      </c>
      <c r="E20" s="194" t="s">
        <v>122</v>
      </c>
      <c r="F20" s="289">
        <f>L20</f>
        <v>4.100000000000001</v>
      </c>
      <c r="G20" s="290"/>
      <c r="H20" s="289"/>
      <c r="I20" s="198">
        <v>36.9</v>
      </c>
      <c r="J20" s="289"/>
      <c r="K20" s="289"/>
      <c r="L20" s="290">
        <v>4.100000000000001</v>
      </c>
      <c r="M20" s="292"/>
      <c r="IR20"/>
    </row>
    <row r="21" spans="1:252" ht="22.5" customHeight="1">
      <c r="A21" s="61" t="s">
        <v>107</v>
      </c>
      <c r="B21" s="61" t="s">
        <v>120</v>
      </c>
      <c r="C21" s="61" t="s">
        <v>109</v>
      </c>
      <c r="D21" s="287" t="s">
        <v>103</v>
      </c>
      <c r="E21" s="194" t="s">
        <v>123</v>
      </c>
      <c r="F21" s="289">
        <f>L21</f>
        <v>3.1999999999999993</v>
      </c>
      <c r="G21" s="72"/>
      <c r="H21" s="289"/>
      <c r="I21" s="198">
        <v>28.8</v>
      </c>
      <c r="J21" s="290"/>
      <c r="K21" s="290"/>
      <c r="L21" s="290">
        <v>3.1999999999999993</v>
      </c>
      <c r="M21" s="29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s="61" t="s">
        <v>107</v>
      </c>
      <c r="B22" s="61" t="s">
        <v>120</v>
      </c>
      <c r="C22" s="61" t="s">
        <v>115</v>
      </c>
      <c r="D22" s="287" t="s">
        <v>103</v>
      </c>
      <c r="E22" s="194" t="s">
        <v>124</v>
      </c>
      <c r="F22" s="289">
        <f>L22</f>
        <v>5.600000000000001</v>
      </c>
      <c r="G22" s="72"/>
      <c r="H22" s="290"/>
      <c r="I22" s="198">
        <v>50.4</v>
      </c>
      <c r="J22" s="290"/>
      <c r="K22" s="290"/>
      <c r="L22" s="290">
        <v>5.600000000000001</v>
      </c>
      <c r="M22" s="29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29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29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29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29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29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29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sheetData>
  <sheetProtection formatCells="0" formatColumns="0" formatRows="0"/>
  <mergeCells count="15">
    <mergeCell ref="H4:H6"/>
    <mergeCell ref="I4:I6"/>
    <mergeCell ref="J4:J6"/>
    <mergeCell ref="K4:K6"/>
    <mergeCell ref="L4:L6"/>
    <mergeCell ref="A2:L2"/>
    <mergeCell ref="K3:L3"/>
    <mergeCell ref="A4:C4"/>
    <mergeCell ref="A5:A6"/>
    <mergeCell ref="B5:B6"/>
    <mergeCell ref="C5:C6"/>
    <mergeCell ref="D4:D6"/>
    <mergeCell ref="E4:E6"/>
    <mergeCell ref="F4:F6"/>
    <mergeCell ref="G4: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4">
      <selection activeCell="A22" sqref="A22:IV22"/>
    </sheetView>
  </sheetViews>
  <sheetFormatPr defaultColWidth="9.00390625" defaultRowHeight="14.25"/>
  <cols>
    <col min="1" max="3" width="5.875" style="0" customWidth="1"/>
    <col min="5" max="5" width="14.875" style="0" customWidth="1"/>
    <col min="6" max="6" width="10.375" style="0" customWidth="1"/>
  </cols>
  <sheetData>
    <row r="1" ht="14.25" customHeight="1">
      <c r="K1" t="s">
        <v>265</v>
      </c>
    </row>
    <row r="2" spans="1:11" ht="27" customHeight="1">
      <c r="A2" s="436" t="s">
        <v>266</v>
      </c>
      <c r="B2" s="436"/>
      <c r="C2" s="436"/>
      <c r="D2" s="436"/>
      <c r="E2" s="436"/>
      <c r="F2" s="436"/>
      <c r="G2" s="436"/>
      <c r="H2" s="436"/>
      <c r="I2" s="436"/>
      <c r="J2" s="436"/>
      <c r="K2" s="436"/>
    </row>
    <row r="3" spans="10:11" ht="14.25" customHeight="1">
      <c r="J3" s="473" t="s">
        <v>77</v>
      </c>
      <c r="K3" s="473"/>
    </row>
    <row r="4" spans="1:11" ht="33" customHeight="1">
      <c r="A4" s="456" t="s">
        <v>97</v>
      </c>
      <c r="B4" s="456"/>
      <c r="C4" s="456"/>
      <c r="D4" s="444" t="s">
        <v>249</v>
      </c>
      <c r="E4" s="444" t="s">
        <v>156</v>
      </c>
      <c r="F4" s="444" t="s">
        <v>145</v>
      </c>
      <c r="G4" s="444"/>
      <c r="H4" s="444"/>
      <c r="I4" s="444"/>
      <c r="J4" s="444"/>
      <c r="K4" s="444"/>
    </row>
    <row r="5" spans="1:11" ht="14.25" customHeight="1">
      <c r="A5" s="444" t="s">
        <v>100</v>
      </c>
      <c r="B5" s="444" t="s">
        <v>101</v>
      </c>
      <c r="C5" s="444" t="s">
        <v>102</v>
      </c>
      <c r="D5" s="444"/>
      <c r="E5" s="444"/>
      <c r="F5" s="444" t="s">
        <v>89</v>
      </c>
      <c r="G5" s="444" t="s">
        <v>267</v>
      </c>
      <c r="H5" s="444" t="s">
        <v>263</v>
      </c>
      <c r="I5" s="444" t="s">
        <v>268</v>
      </c>
      <c r="J5" s="444" t="s">
        <v>269</v>
      </c>
      <c r="K5" s="444" t="s">
        <v>270</v>
      </c>
    </row>
    <row r="6" spans="1:11" ht="32.25" customHeight="1">
      <c r="A6" s="444"/>
      <c r="B6" s="444"/>
      <c r="C6" s="444"/>
      <c r="D6" s="444"/>
      <c r="E6" s="444"/>
      <c r="F6" s="444"/>
      <c r="G6" s="444"/>
      <c r="H6" s="444"/>
      <c r="I6" s="444"/>
      <c r="J6" s="444"/>
      <c r="K6" s="444"/>
    </row>
    <row r="7" spans="1:11" ht="32.25" customHeight="1">
      <c r="A7" s="277">
        <v>210</v>
      </c>
      <c r="B7" s="277"/>
      <c r="C7" s="277"/>
      <c r="D7" s="189" t="s">
        <v>103</v>
      </c>
      <c r="E7" s="278" t="s">
        <v>104</v>
      </c>
      <c r="F7" s="57">
        <v>1250.53</v>
      </c>
      <c r="G7" s="57">
        <v>0</v>
      </c>
      <c r="H7" s="57">
        <v>0</v>
      </c>
      <c r="I7" s="57">
        <v>0</v>
      </c>
      <c r="J7" s="57">
        <v>1128.217</v>
      </c>
      <c r="K7" s="57">
        <v>122.31299999999999</v>
      </c>
    </row>
    <row r="8" spans="1:11" ht="32.25" customHeight="1">
      <c r="A8" s="277">
        <v>210</v>
      </c>
      <c r="B8" s="279" t="s">
        <v>216</v>
      </c>
      <c r="C8" s="277"/>
      <c r="D8" s="189" t="s">
        <v>103</v>
      </c>
      <c r="E8" s="278" t="s">
        <v>106</v>
      </c>
      <c r="F8" s="196">
        <v>60.9</v>
      </c>
      <c r="G8" s="196"/>
      <c r="H8" s="196"/>
      <c r="I8" s="196"/>
      <c r="J8" s="196">
        <v>57.55</v>
      </c>
      <c r="K8" s="196">
        <v>3.35</v>
      </c>
    </row>
    <row r="9" spans="1:11" s="54" customFormat="1" ht="24" customHeight="1">
      <c r="A9" s="279" t="s">
        <v>215</v>
      </c>
      <c r="B9" s="279" t="s">
        <v>216</v>
      </c>
      <c r="C9" s="279" t="s">
        <v>216</v>
      </c>
      <c r="D9" s="189" t="s">
        <v>103</v>
      </c>
      <c r="E9" s="280" t="s">
        <v>108</v>
      </c>
      <c r="F9" s="196">
        <v>60.9</v>
      </c>
      <c r="G9" s="196"/>
      <c r="H9" s="196"/>
      <c r="I9" s="196"/>
      <c r="J9" s="196">
        <v>57.55</v>
      </c>
      <c r="K9" s="196">
        <v>3.35</v>
      </c>
    </row>
    <row r="10" spans="1:11" s="54" customFormat="1" ht="24" customHeight="1">
      <c r="A10" s="279" t="s">
        <v>107</v>
      </c>
      <c r="B10" s="279" t="s">
        <v>109</v>
      </c>
      <c r="C10" s="279"/>
      <c r="D10" s="189" t="s">
        <v>103</v>
      </c>
      <c r="E10" s="280" t="s">
        <v>110</v>
      </c>
      <c r="F10" s="196">
        <f aca="true" t="shared" si="0" ref="F10:K10">SUM(F11:F13)</f>
        <v>444.63</v>
      </c>
      <c r="G10" s="196">
        <f t="shared" si="0"/>
        <v>0</v>
      </c>
      <c r="H10" s="196">
        <f t="shared" si="0"/>
        <v>0</v>
      </c>
      <c r="I10" s="196">
        <f t="shared" si="0"/>
        <v>0</v>
      </c>
      <c r="J10" s="196">
        <f t="shared" si="0"/>
        <v>400.16700000000003</v>
      </c>
      <c r="K10" s="196">
        <f t="shared" si="0"/>
        <v>44.462999999999994</v>
      </c>
    </row>
    <row r="11" spans="1:11" ht="24" customHeight="1">
      <c r="A11" s="61" t="s">
        <v>107</v>
      </c>
      <c r="B11" s="61" t="s">
        <v>109</v>
      </c>
      <c r="C11" s="61" t="s">
        <v>105</v>
      </c>
      <c r="D11" s="189" t="s">
        <v>103</v>
      </c>
      <c r="E11" s="194" t="s">
        <v>111</v>
      </c>
      <c r="F11" s="281">
        <v>269.63</v>
      </c>
      <c r="G11" s="198"/>
      <c r="H11" s="198"/>
      <c r="I11" s="198"/>
      <c r="J11" s="198">
        <v>242.667</v>
      </c>
      <c r="K11" s="198">
        <v>26.962999999999994</v>
      </c>
    </row>
    <row r="12" spans="1:11" ht="24" customHeight="1">
      <c r="A12" s="61" t="s">
        <v>107</v>
      </c>
      <c r="B12" s="61" t="s">
        <v>109</v>
      </c>
      <c r="C12" s="61" t="s">
        <v>109</v>
      </c>
      <c r="D12" s="189" t="s">
        <v>103</v>
      </c>
      <c r="E12" s="194" t="s">
        <v>112</v>
      </c>
      <c r="F12" s="281">
        <v>150</v>
      </c>
      <c r="G12" s="198"/>
      <c r="H12" s="198"/>
      <c r="I12" s="198"/>
      <c r="J12" s="198">
        <v>135</v>
      </c>
      <c r="K12" s="198">
        <v>15</v>
      </c>
    </row>
    <row r="13" spans="1:11" ht="24" customHeight="1">
      <c r="A13" s="61" t="s">
        <v>107</v>
      </c>
      <c r="B13" s="61" t="s">
        <v>109</v>
      </c>
      <c r="C13" s="61" t="s">
        <v>113</v>
      </c>
      <c r="D13" s="189" t="s">
        <v>103</v>
      </c>
      <c r="E13" s="194" t="s">
        <v>114</v>
      </c>
      <c r="F13" s="281">
        <v>25</v>
      </c>
      <c r="G13" s="198"/>
      <c r="H13" s="198"/>
      <c r="I13" s="198"/>
      <c r="J13" s="198">
        <v>22.5</v>
      </c>
      <c r="K13" s="198">
        <v>2.5</v>
      </c>
    </row>
    <row r="14" spans="1:11" ht="24" customHeight="1">
      <c r="A14" s="61" t="s">
        <v>107</v>
      </c>
      <c r="B14" s="61" t="s">
        <v>115</v>
      </c>
      <c r="C14" s="61"/>
      <c r="D14" s="189" t="s">
        <v>103</v>
      </c>
      <c r="E14" s="194" t="s">
        <v>264</v>
      </c>
      <c r="F14" s="281">
        <f aca="true" t="shared" si="1" ref="F14:K14">SUM(F15:F17)</f>
        <v>616</v>
      </c>
      <c r="G14" s="281">
        <f t="shared" si="1"/>
        <v>0</v>
      </c>
      <c r="H14" s="281">
        <f t="shared" si="1"/>
        <v>0</v>
      </c>
      <c r="I14" s="281">
        <f t="shared" si="1"/>
        <v>0</v>
      </c>
      <c r="J14" s="281">
        <f t="shared" si="1"/>
        <v>554.4</v>
      </c>
      <c r="K14" s="281">
        <f t="shared" si="1"/>
        <v>61.6</v>
      </c>
    </row>
    <row r="15" spans="1:11" ht="24" customHeight="1">
      <c r="A15" s="61" t="s">
        <v>107</v>
      </c>
      <c r="B15" s="61" t="s">
        <v>115</v>
      </c>
      <c r="C15" s="61" t="s">
        <v>105</v>
      </c>
      <c r="D15" s="189" t="s">
        <v>103</v>
      </c>
      <c r="E15" s="194" t="s">
        <v>117</v>
      </c>
      <c r="F15" s="281">
        <v>15</v>
      </c>
      <c r="G15" s="198"/>
      <c r="H15" s="198"/>
      <c r="I15" s="198"/>
      <c r="J15" s="198">
        <v>13.5</v>
      </c>
      <c r="K15" s="198">
        <v>1.5</v>
      </c>
    </row>
    <row r="16" spans="1:11" ht="24" customHeight="1">
      <c r="A16" s="61" t="s">
        <v>107</v>
      </c>
      <c r="B16" s="61" t="s">
        <v>115</v>
      </c>
      <c r="C16" s="61" t="s">
        <v>109</v>
      </c>
      <c r="D16" s="189" t="s">
        <v>103</v>
      </c>
      <c r="E16" s="194" t="s">
        <v>118</v>
      </c>
      <c r="F16" s="281">
        <v>565</v>
      </c>
      <c r="G16" s="198"/>
      <c r="H16" s="198"/>
      <c r="I16" s="198"/>
      <c r="J16" s="198">
        <v>508.5</v>
      </c>
      <c r="K16" s="198">
        <v>56.5</v>
      </c>
    </row>
    <row r="17" spans="1:11" ht="24" customHeight="1">
      <c r="A17" s="61" t="s">
        <v>107</v>
      </c>
      <c r="B17" s="61" t="s">
        <v>115</v>
      </c>
      <c r="C17" s="61" t="s">
        <v>113</v>
      </c>
      <c r="D17" s="189" t="s">
        <v>103</v>
      </c>
      <c r="E17" s="194" t="s">
        <v>119</v>
      </c>
      <c r="F17" s="281">
        <v>36</v>
      </c>
      <c r="G17" s="198"/>
      <c r="H17" s="198"/>
      <c r="I17" s="198"/>
      <c r="J17" s="198">
        <v>32.4</v>
      </c>
      <c r="K17" s="198">
        <v>3.6000000000000014</v>
      </c>
    </row>
    <row r="18" spans="1:11" ht="24" customHeight="1">
      <c r="A18" s="61" t="s">
        <v>107</v>
      </c>
      <c r="B18" s="61" t="s">
        <v>120</v>
      </c>
      <c r="C18" s="61"/>
      <c r="D18" s="189" t="s">
        <v>103</v>
      </c>
      <c r="E18" s="194" t="s">
        <v>121</v>
      </c>
      <c r="F18" s="281">
        <f aca="true" t="shared" si="2" ref="F18:K18">SUM(F19:F21)</f>
        <v>129</v>
      </c>
      <c r="G18" s="281">
        <f t="shared" si="2"/>
        <v>0</v>
      </c>
      <c r="H18" s="281">
        <f t="shared" si="2"/>
        <v>0</v>
      </c>
      <c r="I18" s="281">
        <f t="shared" si="2"/>
        <v>0</v>
      </c>
      <c r="J18" s="281">
        <f t="shared" si="2"/>
        <v>116.1</v>
      </c>
      <c r="K18" s="281">
        <f t="shared" si="2"/>
        <v>12.900000000000002</v>
      </c>
    </row>
    <row r="19" spans="1:11" ht="24" customHeight="1">
      <c r="A19" s="61" t="s">
        <v>107</v>
      </c>
      <c r="B19" s="61" t="s">
        <v>120</v>
      </c>
      <c r="C19" s="61" t="s">
        <v>105</v>
      </c>
      <c r="D19" s="189" t="s">
        <v>103</v>
      </c>
      <c r="E19" s="194" t="s">
        <v>122</v>
      </c>
      <c r="F19" s="281">
        <v>41</v>
      </c>
      <c r="G19" s="198"/>
      <c r="H19" s="198"/>
      <c r="I19" s="198"/>
      <c r="J19" s="198">
        <v>36.9</v>
      </c>
      <c r="K19" s="198">
        <v>4.100000000000001</v>
      </c>
    </row>
    <row r="20" spans="1:11" ht="24" customHeight="1">
      <c r="A20" s="61" t="s">
        <v>107</v>
      </c>
      <c r="B20" s="61" t="s">
        <v>120</v>
      </c>
      <c r="C20" s="61" t="s">
        <v>109</v>
      </c>
      <c r="D20" s="189" t="s">
        <v>103</v>
      </c>
      <c r="E20" s="194" t="s">
        <v>123</v>
      </c>
      <c r="F20" s="281">
        <v>32</v>
      </c>
      <c r="G20" s="198"/>
      <c r="H20" s="198"/>
      <c r="I20" s="198"/>
      <c r="J20" s="198">
        <v>28.8</v>
      </c>
      <c r="K20" s="198">
        <v>3.1999999999999993</v>
      </c>
    </row>
    <row r="21" spans="1:11" ht="24" customHeight="1">
      <c r="A21" s="61" t="s">
        <v>107</v>
      </c>
      <c r="B21" s="61" t="s">
        <v>120</v>
      </c>
      <c r="C21" s="61" t="s">
        <v>115</v>
      </c>
      <c r="D21" s="189" t="s">
        <v>103</v>
      </c>
      <c r="E21" s="194" t="s">
        <v>124</v>
      </c>
      <c r="F21" s="281">
        <v>56</v>
      </c>
      <c r="G21" s="198"/>
      <c r="H21" s="198"/>
      <c r="I21" s="198"/>
      <c r="J21" s="198">
        <v>50.4</v>
      </c>
      <c r="K21" s="198">
        <v>5.600000000000001</v>
      </c>
    </row>
  </sheetData>
  <sheetProtection formatCells="0" formatColumns="0" formatRows="0"/>
  <mergeCells count="15">
    <mergeCell ref="G5:G6"/>
    <mergeCell ref="H5:H6"/>
    <mergeCell ref="I5:I6"/>
    <mergeCell ref="J5:J6"/>
    <mergeCell ref="K5:K6"/>
    <mergeCell ref="A2:K2"/>
    <mergeCell ref="J3:K3"/>
    <mergeCell ref="A4:C4"/>
    <mergeCell ref="F4:K4"/>
    <mergeCell ref="A5:A6"/>
    <mergeCell ref="B5:B6"/>
    <mergeCell ref="C5:C6"/>
    <mergeCell ref="D4:D6"/>
    <mergeCell ref="E4:E6"/>
    <mergeCell ref="F5:F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4">
      <selection activeCell="E20" sqref="E20"/>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62"/>
      <c r="B1" s="263"/>
      <c r="C1" s="263"/>
      <c r="D1" s="263"/>
      <c r="E1" s="263"/>
      <c r="F1" s="264" t="s">
        <v>271</v>
      </c>
    </row>
    <row r="2" spans="1:6" ht="24" customHeight="1">
      <c r="A2" s="397" t="s">
        <v>272</v>
      </c>
      <c r="B2" s="397"/>
      <c r="C2" s="397"/>
      <c r="D2" s="397"/>
      <c r="E2" s="397"/>
      <c r="F2" s="397"/>
    </row>
    <row r="3" spans="1:6" ht="14.25" customHeight="1">
      <c r="A3" s="398"/>
      <c r="B3" s="398"/>
      <c r="C3" s="398"/>
      <c r="D3" s="265"/>
      <c r="E3" s="265"/>
      <c r="F3" s="266" t="s">
        <v>2</v>
      </c>
    </row>
    <row r="4" spans="1:6" ht="17.25" customHeight="1">
      <c r="A4" s="267" t="s">
        <v>3</v>
      </c>
      <c r="B4" s="267"/>
      <c r="C4" s="267" t="s">
        <v>4</v>
      </c>
      <c r="D4" s="267"/>
      <c r="E4" s="267"/>
      <c r="F4" s="267"/>
    </row>
    <row r="5" spans="1:6" ht="17.25" customHeight="1">
      <c r="A5" s="268" t="s">
        <v>5</v>
      </c>
      <c r="B5" s="268" t="s">
        <v>6</v>
      </c>
      <c r="C5" s="269" t="s">
        <v>5</v>
      </c>
      <c r="D5" s="268" t="s">
        <v>80</v>
      </c>
      <c r="E5" s="269" t="s">
        <v>273</v>
      </c>
      <c r="F5" s="268" t="s">
        <v>274</v>
      </c>
    </row>
    <row r="6" spans="1:6" s="54" customFormat="1" ht="15" customHeight="1">
      <c r="A6" s="270" t="s">
        <v>275</v>
      </c>
      <c r="B6" s="271">
        <f>SUM(B7:B8)</f>
        <v>9827.2</v>
      </c>
      <c r="C6" s="270" t="s">
        <v>11</v>
      </c>
      <c r="D6" s="272"/>
      <c r="E6" s="272"/>
      <c r="F6" s="272"/>
    </row>
    <row r="7" spans="1:6" s="54" customFormat="1" ht="15" customHeight="1">
      <c r="A7" s="270" t="s">
        <v>276</v>
      </c>
      <c r="B7" s="271">
        <v>9827.2</v>
      </c>
      <c r="C7" s="273" t="s">
        <v>15</v>
      </c>
      <c r="D7" s="272"/>
      <c r="E7" s="272"/>
      <c r="F7" s="272"/>
    </row>
    <row r="8" spans="1:6" s="54" customFormat="1" ht="15" customHeight="1">
      <c r="A8" s="270" t="s">
        <v>18</v>
      </c>
      <c r="B8" s="271"/>
      <c r="C8" s="270" t="s">
        <v>19</v>
      </c>
      <c r="D8" s="272"/>
      <c r="E8" s="272"/>
      <c r="F8" s="272"/>
    </row>
    <row r="9" spans="1:6" s="54" customFormat="1" ht="15" customHeight="1">
      <c r="A9" s="270" t="s">
        <v>277</v>
      </c>
      <c r="B9" s="271"/>
      <c r="C9" s="270" t="s">
        <v>23</v>
      </c>
      <c r="D9" s="272"/>
      <c r="E9" s="272"/>
      <c r="F9" s="272"/>
    </row>
    <row r="10" spans="1:6" s="54" customFormat="1" ht="15" customHeight="1">
      <c r="A10" s="270"/>
      <c r="B10" s="271"/>
      <c r="C10" s="270" t="s">
        <v>27</v>
      </c>
      <c r="D10" s="272"/>
      <c r="E10" s="272"/>
      <c r="F10" s="272"/>
    </row>
    <row r="11" spans="1:6" s="54" customFormat="1" ht="15" customHeight="1">
      <c r="A11" s="270"/>
      <c r="B11" s="271"/>
      <c r="C11" s="270" t="s">
        <v>31</v>
      </c>
      <c r="D11" s="272"/>
      <c r="E11" s="272"/>
      <c r="F11" s="272"/>
    </row>
    <row r="12" spans="1:6" s="54" customFormat="1" ht="15" customHeight="1">
      <c r="A12" s="270"/>
      <c r="B12" s="271"/>
      <c r="C12" s="270" t="s">
        <v>35</v>
      </c>
      <c r="D12" s="272"/>
      <c r="E12" s="272"/>
      <c r="F12" s="272"/>
    </row>
    <row r="13" spans="1:6" s="54" customFormat="1" ht="15" customHeight="1">
      <c r="A13" s="270"/>
      <c r="B13" s="271"/>
      <c r="C13" s="270" t="s">
        <v>39</v>
      </c>
      <c r="D13" s="272">
        <v>9827.2</v>
      </c>
      <c r="E13" s="272">
        <v>9827.2</v>
      </c>
      <c r="F13" s="272"/>
    </row>
    <row r="14" spans="1:6" s="54" customFormat="1" ht="15" customHeight="1">
      <c r="A14" s="274"/>
      <c r="B14" s="271"/>
      <c r="C14" s="270" t="s">
        <v>43</v>
      </c>
      <c r="D14" s="272"/>
      <c r="E14" s="272"/>
      <c r="F14" s="272"/>
    </row>
    <row r="15" spans="1:6" s="54" customFormat="1" ht="15" customHeight="1">
      <c r="A15" s="270"/>
      <c r="B15" s="271"/>
      <c r="C15" s="270" t="s">
        <v>46</v>
      </c>
      <c r="D15" s="272"/>
      <c r="E15" s="272"/>
      <c r="F15" s="272"/>
    </row>
    <row r="16" spans="1:6" s="54" customFormat="1" ht="15" customHeight="1">
      <c r="A16" s="270"/>
      <c r="B16" s="271"/>
      <c r="C16" s="270" t="s">
        <v>49</v>
      </c>
      <c r="D16" s="272"/>
      <c r="E16" s="272"/>
      <c r="F16" s="272"/>
    </row>
    <row r="17" spans="1:6" s="54" customFormat="1" ht="15" customHeight="1">
      <c r="A17" s="270"/>
      <c r="B17" s="271"/>
      <c r="C17" s="270" t="s">
        <v>52</v>
      </c>
      <c r="D17" s="272"/>
      <c r="F17" s="272"/>
    </row>
    <row r="18" spans="1:6" s="54" customFormat="1" ht="15" customHeight="1">
      <c r="A18" s="270"/>
      <c r="B18" s="271"/>
      <c r="C18" s="275" t="s">
        <v>55</v>
      </c>
      <c r="D18" s="272"/>
      <c r="E18" s="272"/>
      <c r="F18" s="272"/>
    </row>
    <row r="19" spans="1:6" s="54" customFormat="1" ht="15" customHeight="1">
      <c r="A19" s="270"/>
      <c r="B19" s="271"/>
      <c r="C19" s="275" t="s">
        <v>58</v>
      </c>
      <c r="D19" s="272"/>
      <c r="E19" s="272"/>
      <c r="F19" s="272"/>
    </row>
    <row r="20" spans="1:6" s="54" customFormat="1" ht="15" customHeight="1">
      <c r="A20" s="270"/>
      <c r="B20" s="271"/>
      <c r="C20" s="275" t="s">
        <v>61</v>
      </c>
      <c r="D20" s="272"/>
      <c r="E20" s="272"/>
      <c r="F20" s="272"/>
    </row>
    <row r="21" spans="1:6" s="54" customFormat="1" ht="15" customHeight="1">
      <c r="A21" s="270"/>
      <c r="B21" s="271"/>
      <c r="C21" s="275" t="s">
        <v>64</v>
      </c>
      <c r="D21" s="272"/>
      <c r="E21" s="272"/>
      <c r="F21" s="272"/>
    </row>
    <row r="22" spans="1:6" s="54" customFormat="1" ht="15" customHeight="1">
      <c r="A22" s="270"/>
      <c r="B22" s="271"/>
      <c r="C22" s="275" t="s">
        <v>65</v>
      </c>
      <c r="D22" s="272"/>
      <c r="E22" s="272"/>
      <c r="F22" s="272"/>
    </row>
    <row r="23" spans="1:6" s="54" customFormat="1" ht="15" customHeight="1">
      <c r="A23" s="270"/>
      <c r="B23" s="271"/>
      <c r="C23" s="275" t="s">
        <v>66</v>
      </c>
      <c r="D23" s="272"/>
      <c r="E23" s="272"/>
      <c r="F23" s="272"/>
    </row>
    <row r="24" spans="1:6" s="54" customFormat="1" ht="15" customHeight="1">
      <c r="A24" s="270"/>
      <c r="B24" s="271"/>
      <c r="C24" s="275" t="s">
        <v>67</v>
      </c>
      <c r="D24" s="272"/>
      <c r="E24" s="272"/>
      <c r="F24" s="272"/>
    </row>
    <row r="25" spans="1:6" s="54" customFormat="1" ht="15" customHeight="1">
      <c r="A25" s="270"/>
      <c r="B25" s="271"/>
      <c r="C25" s="275" t="s">
        <v>68</v>
      </c>
      <c r="D25" s="272"/>
      <c r="E25" s="272"/>
      <c r="F25" s="272"/>
    </row>
    <row r="26" spans="1:6" s="54" customFormat="1" ht="15" customHeight="1">
      <c r="A26" s="276" t="s">
        <v>69</v>
      </c>
      <c r="B26" s="271">
        <f>B6</f>
        <v>9827.2</v>
      </c>
      <c r="C26" s="276" t="s">
        <v>70</v>
      </c>
      <c r="D26" s="272"/>
      <c r="E26" s="272"/>
      <c r="F26" s="272"/>
    </row>
    <row r="27" spans="1:6" ht="14.25" customHeight="1">
      <c r="A27" s="474"/>
      <c r="B27" s="474"/>
      <c r="C27" s="474"/>
      <c r="D27" s="474"/>
      <c r="E27" s="474"/>
      <c r="F27" s="474"/>
    </row>
  </sheetData>
  <sheetProtection formatCells="0" formatColumns="0" formatRows="0"/>
  <mergeCells count="3">
    <mergeCell ref="A2:F2"/>
    <mergeCell ref="A3:C3"/>
    <mergeCell ref="A27:F27"/>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4"/>
  <sheetViews>
    <sheetView showGridLines="0" showZeros="0" zoomScalePageLayoutView="0" workbookViewId="0" topLeftCell="A1">
      <selection activeCell="A15" sqref="A15:IV15"/>
    </sheetView>
  </sheetViews>
  <sheetFormatPr defaultColWidth="6.875" defaultRowHeight="18.75" customHeight="1"/>
  <cols>
    <col min="1" max="1" width="5.375" style="243" customWidth="1"/>
    <col min="2" max="2" width="5.375" style="244" customWidth="1"/>
    <col min="3" max="3" width="7.625" style="245" customWidth="1"/>
    <col min="4" max="4" width="24.125" style="246" customWidth="1"/>
    <col min="5" max="12" width="8.625" style="247" customWidth="1"/>
    <col min="13" max="17" width="8.625" style="248" customWidth="1"/>
    <col min="18" max="18" width="8.625" style="249" customWidth="1"/>
    <col min="19" max="246" width="8.00390625" style="248" customWidth="1"/>
    <col min="247" max="251" width="6.875" style="249" customWidth="1"/>
    <col min="252" max="16384" width="6.875" style="249" customWidth="1"/>
  </cols>
  <sheetData>
    <row r="1" spans="1:251" ht="23.25" customHeight="1">
      <c r="A1" s="250"/>
      <c r="B1" s="250"/>
      <c r="C1" s="250"/>
      <c r="D1" s="250"/>
      <c r="E1" s="250"/>
      <c r="F1" s="250"/>
      <c r="G1" s="250"/>
      <c r="H1" s="250"/>
      <c r="I1" s="250"/>
      <c r="J1" s="250"/>
      <c r="K1" s="250"/>
      <c r="L1" s="250"/>
      <c r="M1" s="250"/>
      <c r="N1" s="250"/>
      <c r="P1" s="250"/>
      <c r="Q1" s="250"/>
      <c r="R1" s="250" t="s">
        <v>278</v>
      </c>
      <c r="IM1"/>
      <c r="IN1"/>
      <c r="IO1"/>
      <c r="IP1"/>
      <c r="IQ1"/>
    </row>
    <row r="2" spans="1:251" ht="23.25" customHeight="1">
      <c r="A2" s="475" t="s">
        <v>279</v>
      </c>
      <c r="B2" s="475"/>
      <c r="C2" s="475"/>
      <c r="D2" s="475"/>
      <c r="E2" s="475"/>
      <c r="F2" s="475"/>
      <c r="G2" s="475"/>
      <c r="H2" s="475"/>
      <c r="I2" s="475"/>
      <c r="J2" s="475"/>
      <c r="K2" s="475"/>
      <c r="L2" s="475"/>
      <c r="M2" s="475"/>
      <c r="N2" s="475"/>
      <c r="O2" s="475"/>
      <c r="P2" s="475"/>
      <c r="Q2" s="475"/>
      <c r="R2" s="475"/>
      <c r="IM2"/>
      <c r="IN2"/>
      <c r="IO2"/>
      <c r="IP2"/>
      <c r="IQ2"/>
    </row>
    <row r="3" spans="1:251" s="241" customFormat="1" ht="23.25" customHeight="1">
      <c r="A3" s="251"/>
      <c r="B3" s="252"/>
      <c r="C3" s="250"/>
      <c r="D3" s="250"/>
      <c r="E3" s="250"/>
      <c r="F3" s="250"/>
      <c r="G3" s="250"/>
      <c r="H3" s="250"/>
      <c r="I3" s="250"/>
      <c r="J3" s="250"/>
      <c r="K3" s="250"/>
      <c r="L3" s="250"/>
      <c r="M3" s="250"/>
      <c r="N3" s="250"/>
      <c r="P3" s="250"/>
      <c r="Q3" s="250"/>
      <c r="R3" s="261" t="s">
        <v>77</v>
      </c>
      <c r="IM3"/>
      <c r="IN3"/>
      <c r="IO3"/>
      <c r="IP3"/>
      <c r="IQ3"/>
    </row>
    <row r="4" spans="1:251" s="241" customFormat="1" ht="23.25" customHeight="1">
      <c r="A4" s="253" t="s">
        <v>136</v>
      </c>
      <c r="B4" s="253"/>
      <c r="C4" s="476" t="s">
        <v>78</v>
      </c>
      <c r="D4" s="476" t="s">
        <v>98</v>
      </c>
      <c r="E4" s="477" t="s">
        <v>280</v>
      </c>
      <c r="F4" s="254" t="s">
        <v>138</v>
      </c>
      <c r="G4" s="254"/>
      <c r="H4" s="254"/>
      <c r="I4" s="254"/>
      <c r="J4" s="254" t="s">
        <v>139</v>
      </c>
      <c r="K4" s="254"/>
      <c r="L4" s="254"/>
      <c r="M4" s="254"/>
      <c r="N4" s="254"/>
      <c r="O4" s="254"/>
      <c r="P4" s="254"/>
      <c r="Q4" s="254"/>
      <c r="R4" s="476" t="s">
        <v>142</v>
      </c>
      <c r="IM4"/>
      <c r="IN4"/>
      <c r="IO4"/>
      <c r="IP4"/>
      <c r="IQ4"/>
    </row>
    <row r="5" spans="1:251" s="241" customFormat="1" ht="23.25" customHeight="1">
      <c r="A5" s="476" t="s">
        <v>100</v>
      </c>
      <c r="B5" s="476" t="s">
        <v>101</v>
      </c>
      <c r="C5" s="476"/>
      <c r="D5" s="476"/>
      <c r="E5" s="478"/>
      <c r="F5" s="476" t="s">
        <v>80</v>
      </c>
      <c r="G5" s="476" t="s">
        <v>143</v>
      </c>
      <c r="H5" s="476" t="s">
        <v>144</v>
      </c>
      <c r="I5" s="476" t="s">
        <v>145</v>
      </c>
      <c r="J5" s="476" t="s">
        <v>80</v>
      </c>
      <c r="K5" s="476" t="s">
        <v>146</v>
      </c>
      <c r="L5" s="476" t="s">
        <v>147</v>
      </c>
      <c r="M5" s="476" t="s">
        <v>148</v>
      </c>
      <c r="N5" s="476" t="s">
        <v>149</v>
      </c>
      <c r="O5" s="476" t="s">
        <v>150</v>
      </c>
      <c r="P5" s="476" t="s">
        <v>151</v>
      </c>
      <c r="Q5" s="476" t="s">
        <v>152</v>
      </c>
      <c r="R5" s="476"/>
      <c r="IM5"/>
      <c r="IN5"/>
      <c r="IO5"/>
      <c r="IP5"/>
      <c r="IQ5"/>
    </row>
    <row r="6" spans="1:251" ht="31.5" customHeight="1">
      <c r="A6" s="476"/>
      <c r="B6" s="476"/>
      <c r="C6" s="476"/>
      <c r="D6" s="476"/>
      <c r="E6" s="479"/>
      <c r="F6" s="476"/>
      <c r="G6" s="476"/>
      <c r="H6" s="476"/>
      <c r="I6" s="476"/>
      <c r="J6" s="476"/>
      <c r="K6" s="476"/>
      <c r="L6" s="476"/>
      <c r="M6" s="476"/>
      <c r="N6" s="476"/>
      <c r="O6" s="476"/>
      <c r="P6" s="476"/>
      <c r="Q6" s="476"/>
      <c r="R6" s="476"/>
      <c r="IM6"/>
      <c r="IN6"/>
      <c r="IO6"/>
      <c r="IP6"/>
      <c r="IQ6"/>
    </row>
    <row r="7" spans="1:251" ht="23.25" customHeight="1">
      <c r="A7" s="255" t="s">
        <v>92</v>
      </c>
      <c r="B7" s="256" t="s">
        <v>92</v>
      </c>
      <c r="C7" s="256" t="s">
        <v>92</v>
      </c>
      <c r="D7" s="256" t="s">
        <v>92</v>
      </c>
      <c r="E7" s="256">
        <v>1</v>
      </c>
      <c r="F7" s="256">
        <v>2</v>
      </c>
      <c r="G7" s="256">
        <v>3</v>
      </c>
      <c r="H7" s="255">
        <v>4</v>
      </c>
      <c r="I7" s="257">
        <v>5</v>
      </c>
      <c r="J7" s="260">
        <v>6</v>
      </c>
      <c r="K7" s="260">
        <v>7</v>
      </c>
      <c r="L7" s="260">
        <v>8</v>
      </c>
      <c r="M7" s="257">
        <v>9</v>
      </c>
      <c r="N7" s="257">
        <v>10</v>
      </c>
      <c r="O7" s="260">
        <v>11</v>
      </c>
      <c r="P7" s="260">
        <v>12</v>
      </c>
      <c r="Q7" s="260">
        <v>13</v>
      </c>
      <c r="R7" s="87">
        <v>14</v>
      </c>
      <c r="IM7"/>
      <c r="IN7"/>
      <c r="IO7"/>
      <c r="IP7"/>
      <c r="IQ7"/>
    </row>
    <row r="8" spans="1:18" ht="23.25" customHeight="1">
      <c r="A8" s="255">
        <v>210</v>
      </c>
      <c r="B8" s="256"/>
      <c r="C8" s="60" t="s">
        <v>281</v>
      </c>
      <c r="D8" s="256" t="s">
        <v>104</v>
      </c>
      <c r="E8" s="256">
        <f>SUM(E9:E14)</f>
        <v>9827.2</v>
      </c>
      <c r="F8" s="256">
        <f aca="true" t="shared" si="0" ref="F8:R8">SUM(F9:F14)</f>
        <v>7254.3</v>
      </c>
      <c r="G8" s="256">
        <f t="shared" si="0"/>
        <v>5784.8</v>
      </c>
      <c r="H8" s="256">
        <f t="shared" si="0"/>
        <v>580.6</v>
      </c>
      <c r="I8" s="256">
        <f t="shared" si="0"/>
        <v>888.9000000000001</v>
      </c>
      <c r="J8" s="256">
        <f t="shared" si="0"/>
        <v>2572.9</v>
      </c>
      <c r="K8" s="256">
        <f t="shared" si="0"/>
        <v>0</v>
      </c>
      <c r="L8" s="256">
        <f t="shared" si="0"/>
        <v>0</v>
      </c>
      <c r="M8" s="256">
        <f t="shared" si="0"/>
        <v>0</v>
      </c>
      <c r="N8" s="256">
        <f t="shared" si="0"/>
        <v>0</v>
      </c>
      <c r="O8" s="256">
        <f t="shared" si="0"/>
        <v>0</v>
      </c>
      <c r="P8" s="256">
        <f t="shared" si="0"/>
        <v>0</v>
      </c>
      <c r="Q8" s="256">
        <f t="shared" si="0"/>
        <v>2572.9</v>
      </c>
      <c r="R8" s="256">
        <f t="shared" si="0"/>
        <v>0</v>
      </c>
    </row>
    <row r="9" spans="1:251" s="242" customFormat="1" ht="23.25" customHeight="1">
      <c r="A9" s="61" t="s">
        <v>107</v>
      </c>
      <c r="B9" s="61" t="s">
        <v>105</v>
      </c>
      <c r="C9" s="60" t="s">
        <v>281</v>
      </c>
      <c r="D9" s="65" t="s">
        <v>106</v>
      </c>
      <c r="E9" s="83">
        <v>846.9</v>
      </c>
      <c r="F9" s="83">
        <v>846.9</v>
      </c>
      <c r="G9" s="63">
        <v>690.5</v>
      </c>
      <c r="H9" s="63">
        <v>95.5</v>
      </c>
      <c r="I9" s="63">
        <v>60.9</v>
      </c>
      <c r="J9" s="83">
        <v>0</v>
      </c>
      <c r="K9" s="83"/>
      <c r="L9" s="63"/>
      <c r="M9" s="83"/>
      <c r="N9" s="83"/>
      <c r="O9" s="83"/>
      <c r="P9" s="83"/>
      <c r="Q9" s="63"/>
      <c r="R9" s="93"/>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259"/>
      <c r="CZ9" s="259"/>
      <c r="DA9" s="259"/>
      <c r="DB9" s="259"/>
      <c r="DC9" s="259"/>
      <c r="DD9" s="259"/>
      <c r="DE9" s="259"/>
      <c r="DF9" s="259"/>
      <c r="DG9" s="259"/>
      <c r="DH9" s="259"/>
      <c r="DI9" s="259"/>
      <c r="DJ9" s="259"/>
      <c r="DK9" s="259"/>
      <c r="DL9" s="259"/>
      <c r="DM9" s="259"/>
      <c r="DN9" s="259"/>
      <c r="DO9" s="259"/>
      <c r="DP9" s="259"/>
      <c r="DQ9" s="259"/>
      <c r="DR9" s="259"/>
      <c r="DS9" s="259"/>
      <c r="DT9" s="259"/>
      <c r="DU9" s="259"/>
      <c r="DV9" s="259"/>
      <c r="DW9" s="259"/>
      <c r="DX9" s="259"/>
      <c r="DY9" s="259"/>
      <c r="DZ9" s="259"/>
      <c r="EA9" s="259"/>
      <c r="EB9" s="259"/>
      <c r="EC9" s="259"/>
      <c r="ED9" s="259"/>
      <c r="EE9" s="259"/>
      <c r="EF9" s="259"/>
      <c r="EG9" s="259"/>
      <c r="EH9" s="259"/>
      <c r="EI9" s="259"/>
      <c r="EJ9" s="259"/>
      <c r="EK9" s="259"/>
      <c r="EL9" s="259"/>
      <c r="EM9" s="259"/>
      <c r="EN9" s="259"/>
      <c r="EO9" s="259"/>
      <c r="EP9" s="259"/>
      <c r="EQ9" s="259"/>
      <c r="ER9" s="259"/>
      <c r="ES9" s="259"/>
      <c r="ET9" s="259"/>
      <c r="EU9" s="259"/>
      <c r="EV9" s="259"/>
      <c r="EW9" s="259"/>
      <c r="EX9" s="259"/>
      <c r="EY9" s="259"/>
      <c r="EZ9" s="259"/>
      <c r="FA9" s="259"/>
      <c r="FB9" s="259"/>
      <c r="FC9" s="259"/>
      <c r="FD9" s="259"/>
      <c r="FE9" s="259"/>
      <c r="FF9" s="259"/>
      <c r="FG9" s="259"/>
      <c r="FH9" s="259"/>
      <c r="FI9" s="259"/>
      <c r="FJ9" s="259"/>
      <c r="FK9" s="259"/>
      <c r="FL9" s="259"/>
      <c r="FM9" s="259"/>
      <c r="FN9" s="259"/>
      <c r="FO9" s="259"/>
      <c r="FP9" s="259"/>
      <c r="FQ9" s="259"/>
      <c r="FR9" s="259"/>
      <c r="FS9" s="259"/>
      <c r="FT9" s="259"/>
      <c r="FU9" s="259"/>
      <c r="FV9" s="259"/>
      <c r="FW9" s="259"/>
      <c r="FX9" s="259"/>
      <c r="FY9" s="259"/>
      <c r="FZ9" s="259"/>
      <c r="GA9" s="259"/>
      <c r="GB9" s="259"/>
      <c r="GC9" s="259"/>
      <c r="GD9" s="259"/>
      <c r="GE9" s="259"/>
      <c r="GF9" s="259"/>
      <c r="GG9" s="259"/>
      <c r="GH9" s="259"/>
      <c r="GI9" s="259"/>
      <c r="GJ9" s="259"/>
      <c r="GK9" s="259"/>
      <c r="GL9" s="259"/>
      <c r="GM9" s="259"/>
      <c r="GN9" s="259"/>
      <c r="GO9" s="259"/>
      <c r="GP9" s="259"/>
      <c r="GQ9" s="259"/>
      <c r="GR9" s="259"/>
      <c r="GS9" s="259"/>
      <c r="GT9" s="259"/>
      <c r="GU9" s="259"/>
      <c r="GV9" s="259"/>
      <c r="GW9" s="259"/>
      <c r="GX9" s="259"/>
      <c r="GY9" s="259"/>
      <c r="GZ9" s="259"/>
      <c r="HA9" s="259"/>
      <c r="HB9" s="259"/>
      <c r="HC9" s="259"/>
      <c r="HD9" s="259"/>
      <c r="HE9" s="259"/>
      <c r="HF9" s="259"/>
      <c r="HG9" s="259"/>
      <c r="HH9" s="259"/>
      <c r="HI9" s="259"/>
      <c r="HJ9" s="259"/>
      <c r="HK9" s="259"/>
      <c r="HL9" s="259"/>
      <c r="HM9" s="259"/>
      <c r="HN9" s="259"/>
      <c r="HO9" s="259"/>
      <c r="HP9" s="259"/>
      <c r="HQ9" s="259"/>
      <c r="HR9" s="259"/>
      <c r="HS9" s="259"/>
      <c r="HT9" s="259"/>
      <c r="HU9" s="259"/>
      <c r="HV9" s="259"/>
      <c r="HW9" s="259"/>
      <c r="HX9" s="259"/>
      <c r="HY9" s="259"/>
      <c r="HZ9" s="259"/>
      <c r="IA9" s="259"/>
      <c r="IB9" s="259"/>
      <c r="IC9" s="259"/>
      <c r="ID9" s="259"/>
      <c r="IE9" s="259"/>
      <c r="IF9" s="259"/>
      <c r="IG9" s="259"/>
      <c r="IH9" s="259"/>
      <c r="II9" s="259"/>
      <c r="IJ9" s="259"/>
      <c r="IK9" s="259"/>
      <c r="IL9" s="259"/>
      <c r="IM9" s="54"/>
      <c r="IN9" s="54"/>
      <c r="IO9" s="54"/>
      <c r="IP9" s="54"/>
      <c r="IQ9" s="54"/>
    </row>
    <row r="10" spans="1:251" s="242" customFormat="1" ht="23.25" customHeight="1">
      <c r="A10" s="61" t="s">
        <v>107</v>
      </c>
      <c r="B10" s="61" t="s">
        <v>109</v>
      </c>
      <c r="C10" s="60" t="s">
        <v>281</v>
      </c>
      <c r="D10" s="65" t="s">
        <v>110</v>
      </c>
      <c r="E10" s="83">
        <v>1235.8000000000002</v>
      </c>
      <c r="F10" s="83">
        <v>688.8</v>
      </c>
      <c r="G10" s="83">
        <v>566</v>
      </c>
      <c r="H10" s="83">
        <v>3.5</v>
      </c>
      <c r="I10" s="83">
        <v>119.3</v>
      </c>
      <c r="J10" s="83">
        <v>547</v>
      </c>
      <c r="K10" s="83">
        <v>0</v>
      </c>
      <c r="L10" s="83">
        <v>0</v>
      </c>
      <c r="M10" s="83">
        <v>0</v>
      </c>
      <c r="N10" s="83">
        <v>0</v>
      </c>
      <c r="O10" s="83">
        <v>0</v>
      </c>
      <c r="P10" s="83">
        <v>0</v>
      </c>
      <c r="Q10" s="83">
        <v>547</v>
      </c>
      <c r="R10" s="83">
        <v>0</v>
      </c>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259"/>
      <c r="CZ10" s="259"/>
      <c r="DA10" s="259"/>
      <c r="DB10" s="259"/>
      <c r="DC10" s="259"/>
      <c r="DD10" s="259"/>
      <c r="DE10" s="259"/>
      <c r="DF10" s="259"/>
      <c r="DG10" s="259"/>
      <c r="DH10" s="259"/>
      <c r="DI10" s="259"/>
      <c r="DJ10" s="259"/>
      <c r="DK10" s="259"/>
      <c r="DL10" s="259"/>
      <c r="DM10" s="259"/>
      <c r="DN10" s="259"/>
      <c r="DO10" s="259"/>
      <c r="DP10" s="259"/>
      <c r="DQ10" s="259"/>
      <c r="DR10" s="259"/>
      <c r="DS10" s="259"/>
      <c r="DT10" s="259"/>
      <c r="DU10" s="259"/>
      <c r="DV10" s="259"/>
      <c r="DW10" s="259"/>
      <c r="DX10" s="259"/>
      <c r="DY10" s="259"/>
      <c r="DZ10" s="259"/>
      <c r="EA10" s="259"/>
      <c r="EB10" s="259"/>
      <c r="EC10" s="259"/>
      <c r="ED10" s="259"/>
      <c r="EE10" s="259"/>
      <c r="EF10" s="259"/>
      <c r="EG10" s="259"/>
      <c r="EH10" s="259"/>
      <c r="EI10" s="259"/>
      <c r="EJ10" s="259"/>
      <c r="EK10" s="259"/>
      <c r="EL10" s="259"/>
      <c r="EM10" s="259"/>
      <c r="EN10" s="259"/>
      <c r="EO10" s="259"/>
      <c r="EP10" s="259"/>
      <c r="EQ10" s="259"/>
      <c r="ER10" s="259"/>
      <c r="ES10" s="259"/>
      <c r="ET10" s="259"/>
      <c r="EU10" s="259"/>
      <c r="EV10" s="259"/>
      <c r="EW10" s="259"/>
      <c r="EX10" s="259"/>
      <c r="EY10" s="259"/>
      <c r="EZ10" s="259"/>
      <c r="FA10" s="259"/>
      <c r="FB10" s="259"/>
      <c r="FC10" s="259"/>
      <c r="FD10" s="259"/>
      <c r="FE10" s="259"/>
      <c r="FF10" s="259"/>
      <c r="FG10" s="259"/>
      <c r="FH10" s="259"/>
      <c r="FI10" s="259"/>
      <c r="FJ10" s="259"/>
      <c r="FK10" s="259"/>
      <c r="FL10" s="259"/>
      <c r="FM10" s="259"/>
      <c r="FN10" s="259"/>
      <c r="FO10" s="259"/>
      <c r="FP10" s="259"/>
      <c r="FQ10" s="259"/>
      <c r="FR10" s="259"/>
      <c r="FS10" s="259"/>
      <c r="FT10" s="259"/>
      <c r="FU10" s="259"/>
      <c r="FV10" s="259"/>
      <c r="FW10" s="259"/>
      <c r="FX10" s="259"/>
      <c r="FY10" s="259"/>
      <c r="FZ10" s="259"/>
      <c r="GA10" s="259"/>
      <c r="GB10" s="259"/>
      <c r="GC10" s="259"/>
      <c r="GD10" s="259"/>
      <c r="GE10" s="259"/>
      <c r="GF10" s="259"/>
      <c r="GG10" s="259"/>
      <c r="GH10" s="259"/>
      <c r="GI10" s="259"/>
      <c r="GJ10" s="259"/>
      <c r="GK10" s="259"/>
      <c r="GL10" s="259"/>
      <c r="GM10" s="259"/>
      <c r="GN10" s="259"/>
      <c r="GO10" s="259"/>
      <c r="GP10" s="259"/>
      <c r="GQ10" s="259"/>
      <c r="GR10" s="259"/>
      <c r="GS10" s="259"/>
      <c r="GT10" s="259"/>
      <c r="GU10" s="259"/>
      <c r="GV10" s="259"/>
      <c r="GW10" s="259"/>
      <c r="GX10" s="259"/>
      <c r="GY10" s="259"/>
      <c r="GZ10" s="259"/>
      <c r="HA10" s="259"/>
      <c r="HB10" s="259"/>
      <c r="HC10" s="259"/>
      <c r="HD10" s="259"/>
      <c r="HE10" s="259"/>
      <c r="HF10" s="259"/>
      <c r="HG10" s="259"/>
      <c r="HH10" s="259"/>
      <c r="HI10" s="259"/>
      <c r="HJ10" s="259"/>
      <c r="HK10" s="259"/>
      <c r="HL10" s="259"/>
      <c r="HM10" s="259"/>
      <c r="HN10" s="259"/>
      <c r="HO10" s="259"/>
      <c r="HP10" s="259"/>
      <c r="HQ10" s="259"/>
      <c r="HR10" s="259"/>
      <c r="HS10" s="259"/>
      <c r="HT10" s="259"/>
      <c r="HU10" s="259"/>
      <c r="HV10" s="259"/>
      <c r="HW10" s="259"/>
      <c r="HX10" s="259"/>
      <c r="HY10" s="259"/>
      <c r="HZ10" s="259"/>
      <c r="IA10" s="259"/>
      <c r="IB10" s="259"/>
      <c r="IC10" s="259"/>
      <c r="ID10" s="259"/>
      <c r="IE10" s="259"/>
      <c r="IF10" s="259"/>
      <c r="IG10" s="259"/>
      <c r="IH10" s="259"/>
      <c r="II10" s="259"/>
      <c r="IJ10" s="259"/>
      <c r="IK10" s="259"/>
      <c r="IL10" s="259"/>
      <c r="IM10" s="54"/>
      <c r="IN10" s="54"/>
      <c r="IO10" s="54"/>
      <c r="IP10" s="54"/>
      <c r="IQ10" s="54"/>
    </row>
    <row r="11" spans="1:251" ht="18.75" customHeight="1">
      <c r="A11" s="61" t="s">
        <v>107</v>
      </c>
      <c r="B11" s="61" t="s">
        <v>115</v>
      </c>
      <c r="C11" s="60" t="s">
        <v>281</v>
      </c>
      <c r="D11" s="65" t="s">
        <v>264</v>
      </c>
      <c r="E11" s="83">
        <v>4382.400000000001</v>
      </c>
      <c r="F11" s="83">
        <v>4332.400000000001</v>
      </c>
      <c r="G11" s="83">
        <v>3342.6000000000004</v>
      </c>
      <c r="H11" s="83">
        <v>379.8</v>
      </c>
      <c r="I11" s="83">
        <v>610</v>
      </c>
      <c r="J11" s="83">
        <v>50</v>
      </c>
      <c r="K11" s="83">
        <v>0</v>
      </c>
      <c r="L11" s="83">
        <v>0</v>
      </c>
      <c r="M11" s="83">
        <v>0</v>
      </c>
      <c r="N11" s="83">
        <v>0</v>
      </c>
      <c r="O11" s="83">
        <v>0</v>
      </c>
      <c r="P11" s="83">
        <v>0</v>
      </c>
      <c r="Q11" s="83">
        <v>50</v>
      </c>
      <c r="R11" s="83">
        <v>0</v>
      </c>
      <c r="IM11"/>
      <c r="IN11"/>
      <c r="IO11"/>
      <c r="IP11"/>
      <c r="IQ11"/>
    </row>
    <row r="12" spans="1:251" ht="18.75" customHeight="1">
      <c r="A12" s="61" t="s">
        <v>107</v>
      </c>
      <c r="B12" s="61" t="s">
        <v>120</v>
      </c>
      <c r="C12" s="60" t="s">
        <v>281</v>
      </c>
      <c r="D12" s="65" t="s">
        <v>121</v>
      </c>
      <c r="E12" s="83">
        <v>1613.7</v>
      </c>
      <c r="F12" s="83">
        <v>1296.7</v>
      </c>
      <c r="G12" s="83">
        <v>1101.3</v>
      </c>
      <c r="H12" s="83">
        <v>96.69999999999999</v>
      </c>
      <c r="I12" s="83">
        <v>98.7</v>
      </c>
      <c r="J12" s="83">
        <v>317</v>
      </c>
      <c r="K12" s="83">
        <v>0</v>
      </c>
      <c r="L12" s="83">
        <v>0</v>
      </c>
      <c r="M12" s="83">
        <v>0</v>
      </c>
      <c r="N12" s="83">
        <v>0</v>
      </c>
      <c r="O12" s="83">
        <v>0</v>
      </c>
      <c r="P12" s="83">
        <v>0</v>
      </c>
      <c r="Q12" s="83">
        <v>317</v>
      </c>
      <c r="R12" s="83">
        <v>0</v>
      </c>
      <c r="IM12"/>
      <c r="IN12"/>
      <c r="IO12"/>
      <c r="IP12"/>
      <c r="IQ12"/>
    </row>
    <row r="13" spans="1:18" ht="18.75" customHeight="1">
      <c r="A13" s="69" t="s">
        <v>107</v>
      </c>
      <c r="B13" s="69" t="s">
        <v>127</v>
      </c>
      <c r="C13" s="60" t="s">
        <v>281</v>
      </c>
      <c r="D13" s="66" t="s">
        <v>128</v>
      </c>
      <c r="E13" s="83">
        <v>1483.9</v>
      </c>
      <c r="F13" s="83">
        <v>0</v>
      </c>
      <c r="G13" s="83">
        <v>0</v>
      </c>
      <c r="H13" s="83">
        <v>0</v>
      </c>
      <c r="I13" s="83">
        <v>0</v>
      </c>
      <c r="J13" s="83">
        <v>1483.9</v>
      </c>
      <c r="K13" s="83">
        <v>0</v>
      </c>
      <c r="L13" s="83">
        <v>0</v>
      </c>
      <c r="M13" s="83">
        <v>0</v>
      </c>
      <c r="N13" s="83">
        <v>0</v>
      </c>
      <c r="O13" s="83">
        <v>0</v>
      </c>
      <c r="P13" s="83">
        <v>0</v>
      </c>
      <c r="Q13" s="83">
        <v>1483.9</v>
      </c>
      <c r="R13" s="83">
        <v>0</v>
      </c>
    </row>
    <row r="14" spans="1:18" ht="18.75" customHeight="1">
      <c r="A14" s="69" t="s">
        <v>107</v>
      </c>
      <c r="B14" s="69" t="s">
        <v>113</v>
      </c>
      <c r="C14" s="60" t="s">
        <v>281</v>
      </c>
      <c r="D14" s="70" t="s">
        <v>133</v>
      </c>
      <c r="E14" s="83">
        <v>264.5</v>
      </c>
      <c r="F14" s="83">
        <v>89.5</v>
      </c>
      <c r="G14" s="71">
        <v>84.4</v>
      </c>
      <c r="H14" s="89">
        <v>5.1</v>
      </c>
      <c r="I14" s="67"/>
      <c r="J14" s="83">
        <v>175</v>
      </c>
      <c r="K14" s="73"/>
      <c r="L14" s="73"/>
      <c r="M14" s="87"/>
      <c r="N14" s="87"/>
      <c r="O14" s="87"/>
      <c r="P14" s="87"/>
      <c r="Q14" s="71">
        <v>175</v>
      </c>
      <c r="R14" s="100"/>
    </row>
  </sheetData>
  <sheetProtection formatCells="0" formatColumns="0" formatRows="0"/>
  <mergeCells count="19">
    <mergeCell ref="P5:P6"/>
    <mergeCell ref="Q5:Q6"/>
    <mergeCell ref="R4:R6"/>
    <mergeCell ref="J5:J6"/>
    <mergeCell ref="K5:K6"/>
    <mergeCell ref="L5:L6"/>
    <mergeCell ref="M5:M6"/>
    <mergeCell ref="N5:N6"/>
    <mergeCell ref="O5:O6"/>
    <mergeCell ref="A2:R2"/>
    <mergeCell ref="A5:A6"/>
    <mergeCell ref="B5:B6"/>
    <mergeCell ref="C4:C6"/>
    <mergeCell ref="D4:D6"/>
    <mergeCell ref="E4:E6"/>
    <mergeCell ref="F5:F6"/>
    <mergeCell ref="G5:G6"/>
    <mergeCell ref="H5:H6"/>
    <mergeCell ref="I5:I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3"/>
  <sheetViews>
    <sheetView showGridLines="0" showZeros="0" zoomScalePageLayoutView="0" workbookViewId="0" topLeftCell="A1">
      <selection activeCell="A14" sqref="A14:IV14"/>
    </sheetView>
  </sheetViews>
  <sheetFormatPr defaultColWidth="6.875" defaultRowHeight="18.75" customHeight="1"/>
  <cols>
    <col min="1" max="1" width="5.375" style="243" customWidth="1"/>
    <col min="2" max="2" width="5.375" style="244" customWidth="1"/>
    <col min="3" max="3" width="7.625" style="245" customWidth="1"/>
    <col min="4" max="4" width="24.125" style="246" customWidth="1"/>
    <col min="5" max="8" width="8.625" style="247" customWidth="1"/>
    <col min="9" max="236" width="8.00390625" style="248" customWidth="1"/>
    <col min="237" max="241" width="6.875" style="249" customWidth="1"/>
    <col min="242" max="16384" width="6.875" style="249" customWidth="1"/>
  </cols>
  <sheetData>
    <row r="1" spans="1:241" ht="23.25" customHeight="1">
      <c r="A1" s="250"/>
      <c r="B1" s="250"/>
      <c r="C1" s="250"/>
      <c r="D1" s="250"/>
      <c r="E1" s="250"/>
      <c r="F1" s="250"/>
      <c r="G1" s="250"/>
      <c r="H1" s="250" t="s">
        <v>282</v>
      </c>
      <c r="IC1"/>
      <c r="ID1"/>
      <c r="IE1"/>
      <c r="IF1"/>
      <c r="IG1"/>
    </row>
    <row r="2" spans="1:241" ht="23.25" customHeight="1">
      <c r="A2" s="475" t="s">
        <v>283</v>
      </c>
      <c r="B2" s="475"/>
      <c r="C2" s="475"/>
      <c r="D2" s="475"/>
      <c r="E2" s="475"/>
      <c r="F2" s="475"/>
      <c r="G2" s="475"/>
      <c r="H2" s="475"/>
      <c r="IC2"/>
      <c r="ID2"/>
      <c r="IE2"/>
      <c r="IF2"/>
      <c r="IG2"/>
    </row>
    <row r="3" spans="1:241" s="241" customFormat="1" ht="23.25" customHeight="1">
      <c r="A3" s="251"/>
      <c r="B3" s="252"/>
      <c r="C3" s="250"/>
      <c r="D3" s="250"/>
      <c r="E3" s="250"/>
      <c r="F3" s="250"/>
      <c r="G3" s="250"/>
      <c r="H3" s="250" t="s">
        <v>77</v>
      </c>
      <c r="IC3"/>
      <c r="ID3"/>
      <c r="IE3"/>
      <c r="IF3"/>
      <c r="IG3"/>
    </row>
    <row r="4" spans="1:241" s="241" customFormat="1" ht="23.25" customHeight="1">
      <c r="A4" s="253" t="s">
        <v>136</v>
      </c>
      <c r="B4" s="253"/>
      <c r="C4" s="476" t="s">
        <v>78</v>
      </c>
      <c r="D4" s="476" t="s">
        <v>98</v>
      </c>
      <c r="E4" s="254" t="s">
        <v>138</v>
      </c>
      <c r="F4" s="254"/>
      <c r="G4" s="254"/>
      <c r="H4" s="254"/>
      <c r="IC4"/>
      <c r="ID4"/>
      <c r="IE4"/>
      <c r="IF4"/>
      <c r="IG4"/>
    </row>
    <row r="5" spans="1:241" s="241" customFormat="1" ht="23.25" customHeight="1">
      <c r="A5" s="476" t="s">
        <v>100</v>
      </c>
      <c r="B5" s="476" t="s">
        <v>101</v>
      </c>
      <c r="C5" s="476"/>
      <c r="D5" s="476"/>
      <c r="E5" s="476" t="s">
        <v>80</v>
      </c>
      <c r="F5" s="476" t="s">
        <v>143</v>
      </c>
      <c r="G5" s="476" t="s">
        <v>144</v>
      </c>
      <c r="H5" s="476" t="s">
        <v>145</v>
      </c>
      <c r="IC5"/>
      <c r="ID5"/>
      <c r="IE5"/>
      <c r="IF5"/>
      <c r="IG5"/>
    </row>
    <row r="6" spans="1:241" ht="31.5" customHeight="1">
      <c r="A6" s="476"/>
      <c r="B6" s="476"/>
      <c r="C6" s="476"/>
      <c r="D6" s="476"/>
      <c r="E6" s="476"/>
      <c r="F6" s="476"/>
      <c r="G6" s="476"/>
      <c r="H6" s="476"/>
      <c r="IC6"/>
      <c r="ID6"/>
      <c r="IE6"/>
      <c r="IF6"/>
      <c r="IG6"/>
    </row>
    <row r="7" spans="1:241" ht="23.25" customHeight="1">
      <c r="A7" s="255" t="s">
        <v>92</v>
      </c>
      <c r="B7" s="256" t="s">
        <v>92</v>
      </c>
      <c r="C7" s="256" t="s">
        <v>92</v>
      </c>
      <c r="D7" s="256" t="s">
        <v>92</v>
      </c>
      <c r="E7" s="256">
        <v>2</v>
      </c>
      <c r="F7" s="256">
        <v>3</v>
      </c>
      <c r="G7" s="255">
        <v>4</v>
      </c>
      <c r="H7" s="257">
        <v>5</v>
      </c>
      <c r="IC7"/>
      <c r="ID7"/>
      <c r="IE7"/>
      <c r="IF7"/>
      <c r="IG7"/>
    </row>
    <row r="8" spans="1:241" s="242" customFormat="1" ht="23.25" customHeight="1">
      <c r="A8" s="255">
        <v>210</v>
      </c>
      <c r="B8" s="256"/>
      <c r="C8" s="60" t="s">
        <v>281</v>
      </c>
      <c r="D8" s="256" t="s">
        <v>104</v>
      </c>
      <c r="E8" s="258">
        <f aca="true" t="shared" si="0" ref="E8:E13">SUM(F8:H8)</f>
        <v>7254.300000000001</v>
      </c>
      <c r="F8" s="63">
        <v>5784.8</v>
      </c>
      <c r="G8" s="63">
        <v>580.6</v>
      </c>
      <c r="H8" s="63">
        <v>888.9000000000001</v>
      </c>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54"/>
      <c r="ID8" s="54"/>
      <c r="IE8" s="54"/>
      <c r="IF8" s="54"/>
      <c r="IG8" s="54"/>
    </row>
    <row r="9" spans="1:241" ht="29.25" customHeight="1">
      <c r="A9" s="61" t="s">
        <v>107</v>
      </c>
      <c r="B9" s="61" t="s">
        <v>105</v>
      </c>
      <c r="C9" s="60" t="s">
        <v>281</v>
      </c>
      <c r="D9" s="65" t="s">
        <v>106</v>
      </c>
      <c r="E9" s="258">
        <f t="shared" si="0"/>
        <v>846.9</v>
      </c>
      <c r="F9" s="63">
        <v>690.5</v>
      </c>
      <c r="G9" s="67">
        <v>95.5</v>
      </c>
      <c r="H9" s="67">
        <v>60.9</v>
      </c>
      <c r="IC9"/>
      <c r="ID9"/>
      <c r="IE9"/>
      <c r="IF9"/>
      <c r="IG9"/>
    </row>
    <row r="10" spans="1:241" ht="18.75" customHeight="1">
      <c r="A10" s="61" t="s">
        <v>107</v>
      </c>
      <c r="B10" s="61" t="s">
        <v>109</v>
      </c>
      <c r="C10" s="60" t="s">
        <v>281</v>
      </c>
      <c r="D10" s="65" t="s">
        <v>110</v>
      </c>
      <c r="E10" s="258">
        <f t="shared" si="0"/>
        <v>688.8</v>
      </c>
      <c r="F10" s="63">
        <v>566</v>
      </c>
      <c r="G10" s="63">
        <v>3.5</v>
      </c>
      <c r="H10" s="63">
        <v>119.3</v>
      </c>
      <c r="IC10"/>
      <c r="ID10"/>
      <c r="IE10"/>
      <c r="IF10"/>
      <c r="IG10"/>
    </row>
    <row r="11" spans="1:241" ht="18.75" customHeight="1">
      <c r="A11" s="61" t="s">
        <v>107</v>
      </c>
      <c r="B11" s="61" t="s">
        <v>115</v>
      </c>
      <c r="C11" s="60" t="s">
        <v>281</v>
      </c>
      <c r="D11" s="65" t="s">
        <v>264</v>
      </c>
      <c r="E11" s="258">
        <f t="shared" si="0"/>
        <v>4332.400000000001</v>
      </c>
      <c r="F11" s="67">
        <v>3342.6000000000004</v>
      </c>
      <c r="G11" s="67">
        <v>379.8</v>
      </c>
      <c r="H11" s="67">
        <v>610</v>
      </c>
      <c r="IC11"/>
      <c r="ID11"/>
      <c r="IE11"/>
      <c r="IF11"/>
      <c r="IG11"/>
    </row>
    <row r="12" spans="1:241" ht="18.75" customHeight="1">
      <c r="A12" s="61" t="s">
        <v>107</v>
      </c>
      <c r="B12" s="61" t="s">
        <v>120</v>
      </c>
      <c r="C12" s="60" t="s">
        <v>281</v>
      </c>
      <c r="D12" s="65" t="s">
        <v>121</v>
      </c>
      <c r="E12" s="258">
        <f t="shared" si="0"/>
        <v>1296.7</v>
      </c>
      <c r="F12" s="63">
        <v>1101.3</v>
      </c>
      <c r="G12" s="63">
        <v>96.69999999999999</v>
      </c>
      <c r="H12" s="63">
        <v>98.7</v>
      </c>
      <c r="IC12"/>
      <c r="ID12"/>
      <c r="IE12"/>
      <c r="IF12"/>
      <c r="IG12"/>
    </row>
    <row r="13" spans="1:241" ht="18.75" customHeight="1">
      <c r="A13" s="69" t="s">
        <v>107</v>
      </c>
      <c r="B13" s="69" t="s">
        <v>113</v>
      </c>
      <c r="C13" s="60" t="s">
        <v>281</v>
      </c>
      <c r="D13" s="70" t="s">
        <v>133</v>
      </c>
      <c r="E13" s="258">
        <f t="shared" si="0"/>
        <v>89.5</v>
      </c>
      <c r="F13" s="67">
        <v>84.4</v>
      </c>
      <c r="G13" s="67">
        <v>5.1</v>
      </c>
      <c r="H13" s="67"/>
      <c r="IC13"/>
      <c r="ID13"/>
      <c r="IE13"/>
      <c r="IF13"/>
      <c r="IG13"/>
    </row>
  </sheetData>
  <sheetProtection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24"/>
  <sheetViews>
    <sheetView showGridLines="0" showZeros="0" zoomScalePageLayoutView="0" workbookViewId="0" topLeftCell="A10">
      <selection activeCell="A25" sqref="A25:IV25"/>
    </sheetView>
  </sheetViews>
  <sheetFormatPr defaultColWidth="6.75390625" defaultRowHeight="22.5" customHeight="1"/>
  <cols>
    <col min="1" max="3" width="3.625" style="227" customWidth="1"/>
    <col min="4" max="4" width="7.25390625" style="227" customWidth="1"/>
    <col min="5" max="5" width="19.50390625" style="227" customWidth="1"/>
    <col min="6" max="6" width="9.00390625" style="227" customWidth="1"/>
    <col min="7" max="7" width="8.50390625" style="227" customWidth="1"/>
    <col min="8" max="12" width="7.50390625" style="227" customWidth="1"/>
    <col min="13" max="13" width="7.50390625" style="228" customWidth="1"/>
    <col min="14" max="14" width="8.50390625" style="227" customWidth="1"/>
    <col min="15" max="23" width="7.50390625" style="227" customWidth="1"/>
    <col min="24" max="24" width="8.125" style="227" customWidth="1"/>
    <col min="25" max="27" width="7.50390625" style="227" customWidth="1"/>
    <col min="28" max="16384" width="6.75390625" style="227" customWidth="1"/>
  </cols>
  <sheetData>
    <row r="1" spans="2:28" ht="22.5" customHeight="1">
      <c r="B1" s="229"/>
      <c r="C1" s="229"/>
      <c r="D1" s="229"/>
      <c r="E1" s="229"/>
      <c r="F1" s="229"/>
      <c r="G1" s="229"/>
      <c r="H1" s="229"/>
      <c r="I1" s="229"/>
      <c r="J1" s="229"/>
      <c r="K1" s="229"/>
      <c r="L1" s="229"/>
      <c r="N1" s="229"/>
      <c r="O1" s="229"/>
      <c r="P1" s="229"/>
      <c r="Q1" s="229"/>
      <c r="R1" s="229"/>
      <c r="S1" s="229"/>
      <c r="T1" s="229"/>
      <c r="U1" s="229"/>
      <c r="V1" s="229"/>
      <c r="W1" s="229"/>
      <c r="AA1" s="236" t="s">
        <v>284</v>
      </c>
      <c r="AB1" s="237"/>
    </row>
    <row r="2" spans="1:27" ht="22.5" customHeight="1">
      <c r="A2" s="480" t="s">
        <v>285</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row>
    <row r="3" spans="1:28" ht="22.5" customHeight="1">
      <c r="A3" s="230"/>
      <c r="B3" s="230"/>
      <c r="C3" s="230"/>
      <c r="D3" s="231"/>
      <c r="E3" s="231"/>
      <c r="F3" s="231"/>
      <c r="G3" s="231"/>
      <c r="H3" s="231"/>
      <c r="I3" s="231"/>
      <c r="J3" s="231"/>
      <c r="K3" s="231"/>
      <c r="L3" s="231"/>
      <c r="N3" s="231"/>
      <c r="O3" s="231"/>
      <c r="P3" s="231"/>
      <c r="Q3" s="231"/>
      <c r="R3" s="231"/>
      <c r="S3" s="231"/>
      <c r="T3" s="231"/>
      <c r="U3" s="231"/>
      <c r="V3" s="231"/>
      <c r="W3" s="231"/>
      <c r="Z3" s="481" t="s">
        <v>77</v>
      </c>
      <c r="AA3" s="481"/>
      <c r="AB3" s="238"/>
    </row>
    <row r="4" spans="1:27" ht="27" customHeight="1">
      <c r="A4" s="482" t="s">
        <v>97</v>
      </c>
      <c r="B4" s="482"/>
      <c r="C4" s="482"/>
      <c r="D4" s="484" t="s">
        <v>78</v>
      </c>
      <c r="E4" s="484" t="s">
        <v>98</v>
      </c>
      <c r="F4" s="484" t="s">
        <v>99</v>
      </c>
      <c r="G4" s="483" t="s">
        <v>189</v>
      </c>
      <c r="H4" s="483"/>
      <c r="I4" s="483"/>
      <c r="J4" s="483"/>
      <c r="K4" s="483"/>
      <c r="L4" s="483"/>
      <c r="M4" s="483"/>
      <c r="N4" s="483"/>
      <c r="O4" s="483" t="s">
        <v>190</v>
      </c>
      <c r="P4" s="483"/>
      <c r="Q4" s="483"/>
      <c r="R4" s="483"/>
      <c r="S4" s="483"/>
      <c r="T4" s="483"/>
      <c r="U4" s="483"/>
      <c r="V4" s="483"/>
      <c r="W4" s="451" t="s">
        <v>191</v>
      </c>
      <c r="X4" s="484" t="s">
        <v>192</v>
      </c>
      <c r="Y4" s="484"/>
      <c r="Z4" s="484"/>
      <c r="AA4" s="484"/>
    </row>
    <row r="5" spans="1:27" ht="27" customHeight="1">
      <c r="A5" s="484" t="s">
        <v>100</v>
      </c>
      <c r="B5" s="484" t="s">
        <v>101</v>
      </c>
      <c r="C5" s="484" t="s">
        <v>102</v>
      </c>
      <c r="D5" s="484"/>
      <c r="E5" s="484"/>
      <c r="F5" s="484"/>
      <c r="G5" s="484" t="s">
        <v>80</v>
      </c>
      <c r="H5" s="484" t="s">
        <v>193</v>
      </c>
      <c r="I5" s="484" t="s">
        <v>194</v>
      </c>
      <c r="J5" s="484" t="s">
        <v>195</v>
      </c>
      <c r="K5" s="484" t="s">
        <v>196</v>
      </c>
      <c r="L5" s="450" t="s">
        <v>197</v>
      </c>
      <c r="M5" s="484" t="s">
        <v>198</v>
      </c>
      <c r="N5" s="484" t="s">
        <v>199</v>
      </c>
      <c r="O5" s="484" t="s">
        <v>80</v>
      </c>
      <c r="P5" s="484" t="s">
        <v>200</v>
      </c>
      <c r="Q5" s="484" t="s">
        <v>201</v>
      </c>
      <c r="R5" s="484" t="s">
        <v>202</v>
      </c>
      <c r="S5" s="450" t="s">
        <v>203</v>
      </c>
      <c r="T5" s="484" t="s">
        <v>204</v>
      </c>
      <c r="U5" s="484" t="s">
        <v>205</v>
      </c>
      <c r="V5" s="484" t="s">
        <v>206</v>
      </c>
      <c r="W5" s="452"/>
      <c r="X5" s="484" t="s">
        <v>80</v>
      </c>
      <c r="Y5" s="484" t="s">
        <v>207</v>
      </c>
      <c r="Z5" s="484" t="s">
        <v>208</v>
      </c>
      <c r="AA5" s="484" t="s">
        <v>192</v>
      </c>
    </row>
    <row r="6" spans="1:27" ht="27" customHeight="1">
      <c r="A6" s="484"/>
      <c r="B6" s="484"/>
      <c r="C6" s="484"/>
      <c r="D6" s="484"/>
      <c r="E6" s="484"/>
      <c r="F6" s="484"/>
      <c r="G6" s="484"/>
      <c r="H6" s="484"/>
      <c r="I6" s="484"/>
      <c r="J6" s="484"/>
      <c r="K6" s="484"/>
      <c r="L6" s="450"/>
      <c r="M6" s="484"/>
      <c r="N6" s="484"/>
      <c r="O6" s="484"/>
      <c r="P6" s="484"/>
      <c r="Q6" s="484"/>
      <c r="R6" s="484"/>
      <c r="S6" s="450"/>
      <c r="T6" s="484"/>
      <c r="U6" s="484"/>
      <c r="V6" s="484"/>
      <c r="W6" s="453"/>
      <c r="X6" s="484"/>
      <c r="Y6" s="484"/>
      <c r="Z6" s="484"/>
      <c r="AA6" s="484"/>
    </row>
    <row r="7" spans="1:27" ht="22.5" customHeight="1">
      <c r="A7" s="190" t="s">
        <v>92</v>
      </c>
      <c r="B7" s="190" t="s">
        <v>92</v>
      </c>
      <c r="C7" s="190" t="s">
        <v>92</v>
      </c>
      <c r="D7" s="190" t="s">
        <v>92</v>
      </c>
      <c r="E7" s="190" t="s">
        <v>92</v>
      </c>
      <c r="F7" s="190">
        <v>1</v>
      </c>
      <c r="G7" s="190">
        <v>2</v>
      </c>
      <c r="H7" s="190">
        <v>3</v>
      </c>
      <c r="I7" s="190">
        <v>4</v>
      </c>
      <c r="J7" s="190">
        <v>5</v>
      </c>
      <c r="K7" s="190">
        <v>6</v>
      </c>
      <c r="L7" s="190">
        <v>7</v>
      </c>
      <c r="M7" s="190">
        <v>8</v>
      </c>
      <c r="N7" s="190">
        <v>9</v>
      </c>
      <c r="O7" s="190">
        <v>10</v>
      </c>
      <c r="P7" s="190">
        <v>11</v>
      </c>
      <c r="Q7" s="190">
        <v>12</v>
      </c>
      <c r="R7" s="190">
        <v>13</v>
      </c>
      <c r="S7" s="190">
        <v>14</v>
      </c>
      <c r="T7" s="190">
        <v>15</v>
      </c>
      <c r="U7" s="190">
        <v>16</v>
      </c>
      <c r="V7" s="190">
        <v>17</v>
      </c>
      <c r="W7" s="190">
        <v>18</v>
      </c>
      <c r="X7" s="190">
        <v>19</v>
      </c>
      <c r="Y7" s="190">
        <v>20</v>
      </c>
      <c r="Z7" s="190">
        <v>21</v>
      </c>
      <c r="AA7" s="190">
        <v>22</v>
      </c>
    </row>
    <row r="8" spans="1:27" ht="22.5" customHeight="1">
      <c r="A8" s="190">
        <v>210</v>
      </c>
      <c r="B8" s="190"/>
      <c r="C8" s="190"/>
      <c r="D8" s="60" t="s">
        <v>103</v>
      </c>
      <c r="E8" s="190" t="s">
        <v>104</v>
      </c>
      <c r="F8" s="190">
        <v>5784.8</v>
      </c>
      <c r="G8" s="190">
        <v>3719.146</v>
      </c>
      <c r="H8" s="190">
        <v>2199.556</v>
      </c>
      <c r="I8" s="190">
        <v>0</v>
      </c>
      <c r="J8" s="190">
        <v>167.1</v>
      </c>
      <c r="K8" s="190">
        <v>0</v>
      </c>
      <c r="L8" s="190">
        <v>0</v>
      </c>
      <c r="M8" s="190">
        <v>1352.49</v>
      </c>
      <c r="N8" s="190">
        <v>0</v>
      </c>
      <c r="O8" s="190">
        <v>1302.6580000000001</v>
      </c>
      <c r="P8" s="190">
        <v>786.7599999999999</v>
      </c>
      <c r="Q8" s="190">
        <v>337.29799999999994</v>
      </c>
      <c r="R8" s="190">
        <v>0</v>
      </c>
      <c r="S8" s="190">
        <v>96.5</v>
      </c>
      <c r="T8" s="190">
        <v>82.1</v>
      </c>
      <c r="U8" s="190">
        <v>0</v>
      </c>
      <c r="V8" s="190">
        <v>0</v>
      </c>
      <c r="W8" s="190">
        <v>463.34700000000004</v>
      </c>
      <c r="X8" s="190">
        <v>299.64899999999994</v>
      </c>
      <c r="Y8" s="190">
        <v>0</v>
      </c>
      <c r="Z8" s="190">
        <v>139.6</v>
      </c>
      <c r="AA8" s="190">
        <v>160.04899999999998</v>
      </c>
    </row>
    <row r="9" spans="1:27" ht="22.5" customHeight="1">
      <c r="A9" s="190">
        <v>210</v>
      </c>
      <c r="B9" s="61" t="s">
        <v>105</v>
      </c>
      <c r="C9" s="190"/>
      <c r="D9" s="60" t="s">
        <v>103</v>
      </c>
      <c r="E9" s="190" t="s">
        <v>106</v>
      </c>
      <c r="F9" s="190">
        <v>690.5</v>
      </c>
      <c r="G9" s="190">
        <v>367.1</v>
      </c>
      <c r="H9" s="190">
        <v>200</v>
      </c>
      <c r="I9" s="190"/>
      <c r="J9" s="190">
        <v>167.1</v>
      </c>
      <c r="K9" s="190"/>
      <c r="L9" s="190"/>
      <c r="M9" s="190"/>
      <c r="N9" s="190"/>
      <c r="O9" s="190">
        <v>126.2</v>
      </c>
      <c r="P9" s="190">
        <v>83.4</v>
      </c>
      <c r="Q9" s="190">
        <v>38</v>
      </c>
      <c r="R9" s="190"/>
      <c r="S9" s="190"/>
      <c r="T9" s="190">
        <v>4.8</v>
      </c>
      <c r="U9" s="190"/>
      <c r="V9" s="190"/>
      <c r="W9" s="190">
        <v>57.6</v>
      </c>
      <c r="X9" s="190">
        <v>139.6</v>
      </c>
      <c r="Y9" s="190"/>
      <c r="Z9" s="190">
        <v>139.6</v>
      </c>
      <c r="AA9" s="190"/>
    </row>
    <row r="10" spans="1:256" s="54" customFormat="1" ht="26.25" customHeight="1">
      <c r="A10" s="61" t="s">
        <v>107</v>
      </c>
      <c r="B10" s="61" t="s">
        <v>105</v>
      </c>
      <c r="C10" s="61" t="s">
        <v>105</v>
      </c>
      <c r="D10" s="60" t="s">
        <v>103</v>
      </c>
      <c r="E10" s="65" t="s">
        <v>108</v>
      </c>
      <c r="F10" s="63">
        <v>690.5</v>
      </c>
      <c r="G10" s="232">
        <v>367.1</v>
      </c>
      <c r="H10" s="232">
        <v>200</v>
      </c>
      <c r="I10" s="232"/>
      <c r="J10" s="232">
        <v>167.1</v>
      </c>
      <c r="K10" s="232"/>
      <c r="L10" s="232"/>
      <c r="M10" s="234"/>
      <c r="N10" s="232"/>
      <c r="O10" s="232">
        <v>126.2</v>
      </c>
      <c r="P10" s="232">
        <v>83.4</v>
      </c>
      <c r="Q10" s="232">
        <v>38</v>
      </c>
      <c r="R10" s="232"/>
      <c r="S10" s="232"/>
      <c r="T10" s="232">
        <v>4.8</v>
      </c>
      <c r="U10" s="232"/>
      <c r="V10" s="232"/>
      <c r="W10" s="232">
        <v>57.6</v>
      </c>
      <c r="X10" s="232">
        <v>139.6</v>
      </c>
      <c r="Y10" s="232"/>
      <c r="Z10" s="232">
        <v>139.6</v>
      </c>
      <c r="AA10" s="232"/>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c r="HJ10" s="239"/>
      <c r="HK10" s="239"/>
      <c r="HL10" s="239"/>
      <c r="HM10" s="239"/>
      <c r="HN10" s="239"/>
      <c r="HO10" s="239"/>
      <c r="HP10" s="239"/>
      <c r="HQ10" s="239"/>
      <c r="HR10" s="239"/>
      <c r="HS10" s="239"/>
      <c r="HT10" s="239"/>
      <c r="HU10" s="239"/>
      <c r="HV10" s="239"/>
      <c r="HW10" s="239"/>
      <c r="HX10" s="239"/>
      <c r="HY10" s="239"/>
      <c r="HZ10" s="239"/>
      <c r="IA10" s="239"/>
      <c r="IB10" s="239"/>
      <c r="IC10" s="239"/>
      <c r="ID10" s="239"/>
      <c r="IE10" s="239"/>
      <c r="IF10" s="239"/>
      <c r="IG10" s="239"/>
      <c r="IH10" s="239"/>
      <c r="II10" s="239"/>
      <c r="IJ10" s="239"/>
      <c r="IK10" s="239"/>
      <c r="IL10" s="239"/>
      <c r="IM10" s="239"/>
      <c r="IN10" s="239"/>
      <c r="IO10" s="239"/>
      <c r="IP10" s="239"/>
      <c r="IQ10" s="239"/>
      <c r="IR10" s="239"/>
      <c r="IS10" s="239"/>
      <c r="IT10" s="239"/>
      <c r="IU10" s="239"/>
      <c r="IV10" s="239"/>
    </row>
    <row r="11" spans="1:256" s="54" customFormat="1" ht="26.25" customHeight="1">
      <c r="A11" s="61" t="s">
        <v>107</v>
      </c>
      <c r="B11" s="61" t="s">
        <v>109</v>
      </c>
      <c r="C11" s="61"/>
      <c r="D11" s="60" t="s">
        <v>103</v>
      </c>
      <c r="E11" s="65" t="s">
        <v>110</v>
      </c>
      <c r="F11" s="63">
        <f>SUM(F12:F14)</f>
        <v>566</v>
      </c>
      <c r="G11" s="63">
        <f aca="true" t="shared" si="0" ref="G11:AA11">SUM(G12:G14)</f>
        <v>536.9</v>
      </c>
      <c r="H11" s="63">
        <f t="shared" si="0"/>
        <v>536.9</v>
      </c>
      <c r="I11" s="63">
        <f t="shared" si="0"/>
        <v>0</v>
      </c>
      <c r="J11" s="63">
        <f t="shared" si="0"/>
        <v>0</v>
      </c>
      <c r="K11" s="63">
        <f t="shared" si="0"/>
        <v>0</v>
      </c>
      <c r="L11" s="63">
        <f t="shared" si="0"/>
        <v>0</v>
      </c>
      <c r="M11" s="63">
        <f t="shared" si="0"/>
        <v>0</v>
      </c>
      <c r="N11" s="63">
        <f t="shared" si="0"/>
        <v>0</v>
      </c>
      <c r="O11" s="63">
        <f t="shared" si="0"/>
        <v>29.1</v>
      </c>
      <c r="P11" s="63">
        <f t="shared" si="0"/>
        <v>0</v>
      </c>
      <c r="Q11" s="63">
        <f t="shared" si="0"/>
        <v>28.8</v>
      </c>
      <c r="R11" s="63">
        <f t="shared" si="0"/>
        <v>0</v>
      </c>
      <c r="S11" s="63">
        <f t="shared" si="0"/>
        <v>0</v>
      </c>
      <c r="T11" s="63">
        <f t="shared" si="0"/>
        <v>0.3</v>
      </c>
      <c r="U11" s="63">
        <f t="shared" si="0"/>
        <v>0</v>
      </c>
      <c r="V11" s="63">
        <f t="shared" si="0"/>
        <v>0</v>
      </c>
      <c r="W11" s="63">
        <f t="shared" si="0"/>
        <v>0</v>
      </c>
      <c r="X11" s="63">
        <f t="shared" si="0"/>
        <v>2.2037927038809357E-14</v>
      </c>
      <c r="Y11" s="63">
        <f t="shared" si="0"/>
        <v>0</v>
      </c>
      <c r="Z11" s="63">
        <f t="shared" si="0"/>
        <v>0</v>
      </c>
      <c r="AA11" s="63">
        <f t="shared" si="0"/>
        <v>1.0658141036401503E-14</v>
      </c>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c r="IR11" s="239"/>
      <c r="IS11" s="239"/>
      <c r="IT11" s="239"/>
      <c r="IU11" s="239"/>
      <c r="IV11" s="239"/>
    </row>
    <row r="12" spans="1:28" ht="22.5" customHeight="1">
      <c r="A12" s="61" t="s">
        <v>107</v>
      </c>
      <c r="B12" s="61" t="s">
        <v>109</v>
      </c>
      <c r="C12" s="61" t="s">
        <v>105</v>
      </c>
      <c r="D12" s="60" t="s">
        <v>103</v>
      </c>
      <c r="E12" s="65" t="s">
        <v>111</v>
      </c>
      <c r="F12" s="63">
        <v>251.3</v>
      </c>
      <c r="G12" s="232">
        <v>251</v>
      </c>
      <c r="H12" s="232">
        <v>251</v>
      </c>
      <c r="I12" s="232"/>
      <c r="J12" s="232"/>
      <c r="K12" s="232"/>
      <c r="L12" s="232"/>
      <c r="M12" s="234"/>
      <c r="N12" s="232"/>
      <c r="O12" s="232">
        <v>0.3</v>
      </c>
      <c r="P12" s="232"/>
      <c r="Q12" s="232"/>
      <c r="R12" s="232"/>
      <c r="S12" s="232"/>
      <c r="T12" s="232">
        <v>0.3</v>
      </c>
      <c r="U12" s="232"/>
      <c r="V12" s="232"/>
      <c r="W12" s="232"/>
      <c r="X12" s="232">
        <v>1.1379786002407855E-14</v>
      </c>
      <c r="Y12" s="232"/>
      <c r="Z12" s="232"/>
      <c r="AA12" s="232"/>
      <c r="AB12" s="240"/>
    </row>
    <row r="13" spans="1:28" ht="22.5" customHeight="1">
      <c r="A13" s="61" t="s">
        <v>107</v>
      </c>
      <c r="B13" s="61" t="s">
        <v>109</v>
      </c>
      <c r="C13" s="61" t="s">
        <v>109</v>
      </c>
      <c r="D13" s="60" t="s">
        <v>103</v>
      </c>
      <c r="E13" s="66" t="s">
        <v>112</v>
      </c>
      <c r="F13" s="63">
        <v>168.9</v>
      </c>
      <c r="G13" s="232">
        <v>168.9</v>
      </c>
      <c r="H13" s="233">
        <v>168.9</v>
      </c>
      <c r="I13" s="233"/>
      <c r="J13" s="233"/>
      <c r="K13" s="233"/>
      <c r="L13" s="233"/>
      <c r="M13" s="235"/>
      <c r="N13" s="233"/>
      <c r="O13" s="232">
        <v>0</v>
      </c>
      <c r="P13" s="233"/>
      <c r="Q13" s="233"/>
      <c r="R13" s="233">
        <v>0</v>
      </c>
      <c r="S13" s="233"/>
      <c r="T13" s="233"/>
      <c r="U13" s="233"/>
      <c r="V13" s="233"/>
      <c r="W13" s="232"/>
      <c r="X13" s="232">
        <v>0</v>
      </c>
      <c r="Y13" s="233"/>
      <c r="Z13" s="233"/>
      <c r="AA13" s="232">
        <v>0</v>
      </c>
      <c r="AB13" s="240"/>
    </row>
    <row r="14" spans="1:27" ht="22.5" customHeight="1">
      <c r="A14" s="61" t="s">
        <v>107</v>
      </c>
      <c r="B14" s="61" t="s">
        <v>109</v>
      </c>
      <c r="C14" s="61" t="s">
        <v>113</v>
      </c>
      <c r="D14" s="60" t="s">
        <v>103</v>
      </c>
      <c r="E14" s="65" t="s">
        <v>114</v>
      </c>
      <c r="F14" s="67">
        <v>145.8</v>
      </c>
      <c r="G14" s="232">
        <v>117</v>
      </c>
      <c r="H14" s="233">
        <v>117</v>
      </c>
      <c r="I14" s="233"/>
      <c r="J14" s="233"/>
      <c r="K14" s="233"/>
      <c r="L14" s="233"/>
      <c r="M14" s="235"/>
      <c r="N14" s="233"/>
      <c r="O14" s="232">
        <v>28.8</v>
      </c>
      <c r="P14" s="233"/>
      <c r="Q14" s="233">
        <v>28.8</v>
      </c>
      <c r="R14" s="233"/>
      <c r="S14" s="233"/>
      <c r="T14" s="233"/>
      <c r="U14" s="233"/>
      <c r="V14" s="233"/>
      <c r="W14" s="232"/>
      <c r="X14" s="232">
        <v>1.0658141036401503E-14</v>
      </c>
      <c r="Y14" s="233"/>
      <c r="Z14" s="233"/>
      <c r="AA14" s="232">
        <v>1.0658141036401503E-14</v>
      </c>
    </row>
    <row r="15" spans="1:27" ht="22.5" customHeight="1">
      <c r="A15" s="61" t="s">
        <v>107</v>
      </c>
      <c r="B15" s="61" t="s">
        <v>115</v>
      </c>
      <c r="C15" s="61"/>
      <c r="D15" s="60" t="s">
        <v>103</v>
      </c>
      <c r="E15" s="65" t="s">
        <v>264</v>
      </c>
      <c r="F15" s="67">
        <f>SUM(F16:F18)</f>
        <v>3342.6000000000004</v>
      </c>
      <c r="G15" s="67">
        <f aca="true" t="shared" si="1" ref="G15:AA15">SUM(G16:G18)</f>
        <v>2080.012</v>
      </c>
      <c r="H15" s="67">
        <f t="shared" si="1"/>
        <v>1083.232</v>
      </c>
      <c r="I15" s="67">
        <f t="shared" si="1"/>
        <v>0</v>
      </c>
      <c r="J15" s="67">
        <f t="shared" si="1"/>
        <v>0</v>
      </c>
      <c r="K15" s="67">
        <f t="shared" si="1"/>
        <v>0</v>
      </c>
      <c r="L15" s="67">
        <f t="shared" si="1"/>
        <v>0</v>
      </c>
      <c r="M15" s="67">
        <f t="shared" si="1"/>
        <v>996.78</v>
      </c>
      <c r="N15" s="67">
        <f t="shared" si="1"/>
        <v>0</v>
      </c>
      <c r="O15" s="67">
        <f t="shared" si="1"/>
        <v>856.8610000000001</v>
      </c>
      <c r="P15" s="67">
        <f t="shared" si="1"/>
        <v>525.505</v>
      </c>
      <c r="Q15" s="67">
        <f t="shared" si="1"/>
        <v>199.356</v>
      </c>
      <c r="R15" s="67">
        <f t="shared" si="1"/>
        <v>0</v>
      </c>
      <c r="S15" s="67">
        <f t="shared" si="1"/>
        <v>82</v>
      </c>
      <c r="T15" s="67">
        <f t="shared" si="1"/>
        <v>50</v>
      </c>
      <c r="U15" s="67">
        <f t="shared" si="1"/>
        <v>0</v>
      </c>
      <c r="V15" s="67">
        <f t="shared" si="1"/>
        <v>0</v>
      </c>
      <c r="W15" s="67">
        <f t="shared" si="1"/>
        <v>299.034</v>
      </c>
      <c r="X15" s="67">
        <f t="shared" si="1"/>
        <v>106.69299999999991</v>
      </c>
      <c r="Y15" s="67">
        <f t="shared" si="1"/>
        <v>0</v>
      </c>
      <c r="Z15" s="67">
        <f t="shared" si="1"/>
        <v>0</v>
      </c>
      <c r="AA15" s="67">
        <f t="shared" si="1"/>
        <v>106.69299999999991</v>
      </c>
    </row>
    <row r="16" spans="1:27" ht="22.5" customHeight="1">
      <c r="A16" s="61" t="s">
        <v>107</v>
      </c>
      <c r="B16" s="61" t="s">
        <v>115</v>
      </c>
      <c r="C16" s="61" t="s">
        <v>105</v>
      </c>
      <c r="D16" s="60" t="s">
        <v>103</v>
      </c>
      <c r="E16" s="65" t="s">
        <v>117</v>
      </c>
      <c r="F16" s="63">
        <v>111.8</v>
      </c>
      <c r="G16" s="232">
        <v>69.316</v>
      </c>
      <c r="H16" s="233">
        <v>35.776</v>
      </c>
      <c r="I16" s="233"/>
      <c r="J16" s="233"/>
      <c r="K16" s="233"/>
      <c r="L16" s="233"/>
      <c r="M16" s="235">
        <v>33.54</v>
      </c>
      <c r="N16" s="233"/>
      <c r="O16" s="232">
        <v>14.707999999999998</v>
      </c>
      <c r="P16" s="233"/>
      <c r="Q16" s="233">
        <v>6.707999999999999</v>
      </c>
      <c r="R16" s="233"/>
      <c r="S16" s="233">
        <v>2</v>
      </c>
      <c r="T16" s="233">
        <v>6</v>
      </c>
      <c r="U16" s="233"/>
      <c r="V16" s="233"/>
      <c r="W16" s="232">
        <v>10.062</v>
      </c>
      <c r="X16" s="232">
        <v>17.714</v>
      </c>
      <c r="Y16" s="233"/>
      <c r="Z16" s="233"/>
      <c r="AA16" s="232">
        <v>17.714</v>
      </c>
    </row>
    <row r="17" spans="1:27" ht="22.5" customHeight="1">
      <c r="A17" s="61" t="s">
        <v>107</v>
      </c>
      <c r="B17" s="61" t="s">
        <v>115</v>
      </c>
      <c r="C17" s="61" t="s">
        <v>109</v>
      </c>
      <c r="D17" s="60" t="s">
        <v>103</v>
      </c>
      <c r="E17" s="65" t="s">
        <v>118</v>
      </c>
      <c r="F17" s="67">
        <v>2557.3</v>
      </c>
      <c r="G17" s="232">
        <v>1593.1260000000002</v>
      </c>
      <c r="H17" s="233">
        <v>831.936</v>
      </c>
      <c r="I17" s="233"/>
      <c r="J17" s="233"/>
      <c r="K17" s="233"/>
      <c r="L17" s="233"/>
      <c r="M17" s="235">
        <v>761.19</v>
      </c>
      <c r="N17" s="233"/>
      <c r="O17" s="232">
        <v>646.8330000000001</v>
      </c>
      <c r="P17" s="233">
        <v>380.595</v>
      </c>
      <c r="Q17" s="233">
        <v>152.238</v>
      </c>
      <c r="R17" s="233"/>
      <c r="S17" s="233">
        <v>78</v>
      </c>
      <c r="T17" s="233">
        <v>36</v>
      </c>
      <c r="U17" s="233"/>
      <c r="V17" s="233"/>
      <c r="W17" s="232">
        <v>228.357</v>
      </c>
      <c r="X17" s="232">
        <v>88.9839999999999</v>
      </c>
      <c r="Y17" s="233"/>
      <c r="Z17" s="233"/>
      <c r="AA17" s="232">
        <v>88.9839999999999</v>
      </c>
    </row>
    <row r="18" spans="1:27" ht="22.5" customHeight="1">
      <c r="A18" s="61" t="s">
        <v>107</v>
      </c>
      <c r="B18" s="61" t="s">
        <v>115</v>
      </c>
      <c r="C18" s="61" t="s">
        <v>113</v>
      </c>
      <c r="D18" s="60" t="s">
        <v>103</v>
      </c>
      <c r="E18" s="65" t="s">
        <v>119</v>
      </c>
      <c r="F18" s="67">
        <v>673.5</v>
      </c>
      <c r="G18" s="232">
        <v>417.57</v>
      </c>
      <c r="H18" s="233">
        <v>215.52</v>
      </c>
      <c r="I18" s="233"/>
      <c r="J18" s="233"/>
      <c r="K18" s="233"/>
      <c r="L18" s="233"/>
      <c r="M18" s="235">
        <v>202.05</v>
      </c>
      <c r="N18" s="233"/>
      <c r="O18" s="232">
        <v>195.32</v>
      </c>
      <c r="P18" s="233">
        <v>144.91</v>
      </c>
      <c r="Q18" s="233">
        <v>40.41</v>
      </c>
      <c r="R18" s="233"/>
      <c r="S18" s="233">
        <v>2</v>
      </c>
      <c r="T18" s="233">
        <v>8</v>
      </c>
      <c r="U18" s="233"/>
      <c r="V18" s="233"/>
      <c r="W18" s="232">
        <v>60.614999999999995</v>
      </c>
      <c r="X18" s="232">
        <v>-0.004999999999981242</v>
      </c>
      <c r="Y18" s="233"/>
      <c r="Z18" s="233"/>
      <c r="AA18" s="232">
        <v>-0.004999999999981242</v>
      </c>
    </row>
    <row r="19" spans="1:27" ht="22.5" customHeight="1">
      <c r="A19" s="61" t="s">
        <v>107</v>
      </c>
      <c r="B19" s="61" t="s">
        <v>120</v>
      </c>
      <c r="C19" s="61"/>
      <c r="D19" s="60" t="s">
        <v>103</v>
      </c>
      <c r="E19" s="65" t="s">
        <v>121</v>
      </c>
      <c r="F19" s="67">
        <f>SUM(F20:F22)</f>
        <v>1101.3</v>
      </c>
      <c r="G19" s="67">
        <f aca="true" t="shared" si="2" ref="G19:AA19">SUM(G20:G22)</f>
        <v>682.806</v>
      </c>
      <c r="H19" s="67">
        <f t="shared" si="2"/>
        <v>352.416</v>
      </c>
      <c r="I19" s="67">
        <f t="shared" si="2"/>
        <v>0</v>
      </c>
      <c r="J19" s="67">
        <f t="shared" si="2"/>
        <v>0</v>
      </c>
      <c r="K19" s="67">
        <f t="shared" si="2"/>
        <v>0</v>
      </c>
      <c r="L19" s="67">
        <f t="shared" si="2"/>
        <v>0</v>
      </c>
      <c r="M19" s="67">
        <f t="shared" si="2"/>
        <v>330.39</v>
      </c>
      <c r="N19" s="67">
        <f t="shared" si="2"/>
        <v>0</v>
      </c>
      <c r="O19" s="67">
        <f t="shared" si="2"/>
        <v>270.27299999999997</v>
      </c>
      <c r="P19" s="67">
        <f t="shared" si="2"/>
        <v>165.195</v>
      </c>
      <c r="Q19" s="67">
        <f t="shared" si="2"/>
        <v>66.078</v>
      </c>
      <c r="R19" s="67">
        <f t="shared" si="2"/>
        <v>0</v>
      </c>
      <c r="S19" s="67">
        <f t="shared" si="2"/>
        <v>14</v>
      </c>
      <c r="T19" s="67">
        <f t="shared" si="2"/>
        <v>25</v>
      </c>
      <c r="U19" s="67">
        <f t="shared" si="2"/>
        <v>0</v>
      </c>
      <c r="V19" s="67">
        <f t="shared" si="2"/>
        <v>0</v>
      </c>
      <c r="W19" s="67">
        <f t="shared" si="2"/>
        <v>99.11699999999999</v>
      </c>
      <c r="X19" s="67">
        <f t="shared" si="2"/>
        <v>49.10400000000004</v>
      </c>
      <c r="Y19" s="67">
        <f t="shared" si="2"/>
        <v>0</v>
      </c>
      <c r="Z19" s="67">
        <f t="shared" si="2"/>
        <v>0</v>
      </c>
      <c r="AA19" s="67">
        <f t="shared" si="2"/>
        <v>49.10400000000004</v>
      </c>
    </row>
    <row r="20" spans="1:27" ht="22.5" customHeight="1">
      <c r="A20" s="61" t="s">
        <v>107</v>
      </c>
      <c r="B20" s="61" t="s">
        <v>120</v>
      </c>
      <c r="C20" s="61" t="s">
        <v>105</v>
      </c>
      <c r="D20" s="60" t="s">
        <v>103</v>
      </c>
      <c r="E20" s="65" t="s">
        <v>122</v>
      </c>
      <c r="F20" s="63">
        <v>445</v>
      </c>
      <c r="G20" s="232">
        <v>275.9</v>
      </c>
      <c r="H20" s="233">
        <v>142.4</v>
      </c>
      <c r="I20" s="233"/>
      <c r="J20" s="233"/>
      <c r="K20" s="233"/>
      <c r="L20" s="233"/>
      <c r="M20" s="235">
        <v>133.5</v>
      </c>
      <c r="N20" s="233"/>
      <c r="O20" s="232">
        <v>103.45</v>
      </c>
      <c r="P20" s="233">
        <v>66.75</v>
      </c>
      <c r="Q20" s="233">
        <v>26.7</v>
      </c>
      <c r="R20" s="233"/>
      <c r="S20" s="233">
        <v>2</v>
      </c>
      <c r="T20" s="233">
        <v>8</v>
      </c>
      <c r="U20" s="233"/>
      <c r="V20" s="233"/>
      <c r="W20" s="232">
        <v>40.05</v>
      </c>
      <c r="X20" s="232">
        <v>25.600000000000023</v>
      </c>
      <c r="Y20" s="233"/>
      <c r="Z20" s="233"/>
      <c r="AA20" s="232">
        <v>25.600000000000023</v>
      </c>
    </row>
    <row r="21" spans="1:27" ht="22.5" customHeight="1">
      <c r="A21" s="61" t="s">
        <v>107</v>
      </c>
      <c r="B21" s="61" t="s">
        <v>120</v>
      </c>
      <c r="C21" s="61" t="s">
        <v>109</v>
      </c>
      <c r="D21" s="60" t="s">
        <v>103</v>
      </c>
      <c r="E21" s="65" t="s">
        <v>123</v>
      </c>
      <c r="F21" s="63">
        <v>215</v>
      </c>
      <c r="G21" s="232">
        <v>133.3</v>
      </c>
      <c r="H21" s="233">
        <v>68.8</v>
      </c>
      <c r="I21" s="233"/>
      <c r="J21" s="233"/>
      <c r="K21" s="233"/>
      <c r="L21" s="233"/>
      <c r="M21" s="235">
        <v>64.5</v>
      </c>
      <c r="N21" s="233"/>
      <c r="O21" s="232">
        <v>55.15</v>
      </c>
      <c r="P21" s="233">
        <v>32.25</v>
      </c>
      <c r="Q21" s="233">
        <v>12.9</v>
      </c>
      <c r="R21" s="233"/>
      <c r="S21" s="233">
        <v>2</v>
      </c>
      <c r="T21" s="233">
        <v>8</v>
      </c>
      <c r="U21" s="233"/>
      <c r="V21" s="233"/>
      <c r="W21" s="232">
        <v>19.349999999999998</v>
      </c>
      <c r="X21" s="232">
        <v>7.199999999999992</v>
      </c>
      <c r="Y21" s="233"/>
      <c r="Z21" s="233"/>
      <c r="AA21" s="232">
        <v>7.199999999999992</v>
      </c>
    </row>
    <row r="22" spans="1:27" ht="22.5" customHeight="1">
      <c r="A22" s="61" t="s">
        <v>107</v>
      </c>
      <c r="B22" s="61" t="s">
        <v>120</v>
      </c>
      <c r="C22" s="61" t="s">
        <v>115</v>
      </c>
      <c r="D22" s="60" t="s">
        <v>103</v>
      </c>
      <c r="E22" s="66" t="s">
        <v>124</v>
      </c>
      <c r="F22" s="68">
        <v>441.3</v>
      </c>
      <c r="G22" s="232">
        <v>273.606</v>
      </c>
      <c r="H22" s="233">
        <v>141.216</v>
      </c>
      <c r="I22" s="233"/>
      <c r="J22" s="233"/>
      <c r="K22" s="233"/>
      <c r="L22" s="233"/>
      <c r="M22" s="235">
        <v>132.39</v>
      </c>
      <c r="N22" s="233"/>
      <c r="O22" s="232">
        <v>111.67299999999999</v>
      </c>
      <c r="P22" s="233">
        <v>66.195</v>
      </c>
      <c r="Q22" s="233">
        <v>26.477999999999998</v>
      </c>
      <c r="R22" s="233"/>
      <c r="S22" s="233">
        <v>10</v>
      </c>
      <c r="T22" s="233">
        <v>9</v>
      </c>
      <c r="U22" s="233"/>
      <c r="V22" s="233"/>
      <c r="W22" s="232">
        <v>39.717</v>
      </c>
      <c r="X22" s="232">
        <v>16.30400000000003</v>
      </c>
      <c r="Y22" s="233"/>
      <c r="Z22" s="233"/>
      <c r="AA22" s="232">
        <v>16.30400000000003</v>
      </c>
    </row>
    <row r="23" spans="1:27" ht="22.5" customHeight="1">
      <c r="A23" s="61" t="s">
        <v>107</v>
      </c>
      <c r="B23" s="61" t="s">
        <v>113</v>
      </c>
      <c r="C23" s="61"/>
      <c r="D23" s="60" t="s">
        <v>103</v>
      </c>
      <c r="E23" s="66" t="s">
        <v>133</v>
      </c>
      <c r="F23" s="68">
        <f>SUM(F24)</f>
        <v>84.4</v>
      </c>
      <c r="G23" s="68">
        <f aca="true" t="shared" si="3" ref="G23:AA23">SUM(G24)</f>
        <v>52.328</v>
      </c>
      <c r="H23" s="68">
        <f t="shared" si="3"/>
        <v>27.008000000000003</v>
      </c>
      <c r="I23" s="68">
        <f t="shared" si="3"/>
        <v>0</v>
      </c>
      <c r="J23" s="68">
        <f t="shared" si="3"/>
        <v>0</v>
      </c>
      <c r="K23" s="68">
        <f t="shared" si="3"/>
        <v>0</v>
      </c>
      <c r="L23" s="68">
        <f t="shared" si="3"/>
        <v>0</v>
      </c>
      <c r="M23" s="68">
        <f t="shared" si="3"/>
        <v>25.32</v>
      </c>
      <c r="N23" s="68">
        <f t="shared" si="3"/>
        <v>0</v>
      </c>
      <c r="O23" s="68">
        <f t="shared" si="3"/>
        <v>20.224</v>
      </c>
      <c r="P23" s="68">
        <f t="shared" si="3"/>
        <v>12.66</v>
      </c>
      <c r="Q23" s="68">
        <f t="shared" si="3"/>
        <v>5.064</v>
      </c>
      <c r="R23" s="68">
        <f t="shared" si="3"/>
        <v>0</v>
      </c>
      <c r="S23" s="68">
        <f t="shared" si="3"/>
        <v>0.5</v>
      </c>
      <c r="T23" s="68">
        <f t="shared" si="3"/>
        <v>2</v>
      </c>
      <c r="U23" s="68">
        <f t="shared" si="3"/>
        <v>0</v>
      </c>
      <c r="V23" s="68">
        <f t="shared" si="3"/>
        <v>0</v>
      </c>
      <c r="W23" s="68">
        <f t="shared" si="3"/>
        <v>7.596</v>
      </c>
      <c r="X23" s="68">
        <f t="shared" si="3"/>
        <v>4.2520000000000024</v>
      </c>
      <c r="Y23" s="68">
        <f t="shared" si="3"/>
        <v>0</v>
      </c>
      <c r="Z23" s="68">
        <f t="shared" si="3"/>
        <v>0</v>
      </c>
      <c r="AA23" s="68">
        <f t="shared" si="3"/>
        <v>4.2520000000000024</v>
      </c>
    </row>
    <row r="24" spans="1:27" ht="22.5" customHeight="1">
      <c r="A24" s="61" t="s">
        <v>107</v>
      </c>
      <c r="B24" s="61" t="s">
        <v>113</v>
      </c>
      <c r="C24" s="61" t="s">
        <v>105</v>
      </c>
      <c r="D24" s="60" t="s">
        <v>103</v>
      </c>
      <c r="E24" s="70" t="s">
        <v>133</v>
      </c>
      <c r="F24" s="71">
        <v>84.4</v>
      </c>
      <c r="G24" s="232">
        <v>52.328</v>
      </c>
      <c r="H24" s="233">
        <v>27.008000000000003</v>
      </c>
      <c r="I24" s="233"/>
      <c r="J24" s="233"/>
      <c r="K24" s="233"/>
      <c r="L24" s="233"/>
      <c r="M24" s="235">
        <v>25.32</v>
      </c>
      <c r="N24" s="233"/>
      <c r="O24" s="232">
        <v>20.224</v>
      </c>
      <c r="P24" s="233">
        <v>12.66</v>
      </c>
      <c r="Q24" s="233">
        <v>5.064</v>
      </c>
      <c r="R24" s="233"/>
      <c r="S24" s="233">
        <v>0.5</v>
      </c>
      <c r="T24" s="233">
        <v>2</v>
      </c>
      <c r="U24" s="233"/>
      <c r="V24" s="233"/>
      <c r="W24" s="232">
        <v>7.596</v>
      </c>
      <c r="X24" s="232">
        <v>4.2520000000000024</v>
      </c>
      <c r="Y24" s="233"/>
      <c r="Z24" s="233"/>
      <c r="AA24" s="232">
        <v>4.2520000000000024</v>
      </c>
    </row>
  </sheetData>
  <sheetProtection formatCells="0" formatColumns="0" formatRows="0"/>
  <mergeCells count="33">
    <mergeCell ref="Y5:Y6"/>
    <mergeCell ref="Z5:Z6"/>
    <mergeCell ref="AA5:AA6"/>
    <mergeCell ref="S5:S6"/>
    <mergeCell ref="T5:T6"/>
    <mergeCell ref="U5:U6"/>
    <mergeCell ref="V5:V6"/>
    <mergeCell ref="W4:W6"/>
    <mergeCell ref="X5:X6"/>
    <mergeCell ref="M5:M6"/>
    <mergeCell ref="N5:N6"/>
    <mergeCell ref="O5:O6"/>
    <mergeCell ref="P5:P6"/>
    <mergeCell ref="Q5:Q6"/>
    <mergeCell ref="R5:R6"/>
    <mergeCell ref="G5:G6"/>
    <mergeCell ref="H5:H6"/>
    <mergeCell ref="I5:I6"/>
    <mergeCell ref="J5:J6"/>
    <mergeCell ref="K5:K6"/>
    <mergeCell ref="L5:L6"/>
    <mergeCell ref="A5:A6"/>
    <mergeCell ref="B5:B6"/>
    <mergeCell ref="C5:C6"/>
    <mergeCell ref="D4:D6"/>
    <mergeCell ref="E4:E6"/>
    <mergeCell ref="F4:F6"/>
    <mergeCell ref="A2:AA2"/>
    <mergeCell ref="Z3:AA3"/>
    <mergeCell ref="A4:C4"/>
    <mergeCell ref="G4:N4"/>
    <mergeCell ref="O4:V4"/>
    <mergeCell ref="X4:AA4"/>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23"/>
  <sheetViews>
    <sheetView showGridLines="0" showZeros="0" zoomScalePageLayoutView="0" workbookViewId="0" topLeftCell="A7">
      <selection activeCell="A24" sqref="A24:IV24"/>
    </sheetView>
  </sheetViews>
  <sheetFormatPr defaultColWidth="9.00390625" defaultRowHeight="14.25"/>
  <cols>
    <col min="1" max="3" width="5.375" style="0" customWidth="1"/>
    <col min="5" max="5" width="18.00390625" style="0" customWidth="1"/>
    <col min="6" max="6" width="12.50390625" style="0" customWidth="1"/>
    <col min="7" max="8" width="9.50390625" style="0" bestFit="1" customWidth="1"/>
    <col min="9" max="11" width="9.125" style="0" bestFit="1" customWidth="1"/>
  </cols>
  <sheetData>
    <row r="1" ht="14.25" customHeight="1">
      <c r="N1" t="s">
        <v>286</v>
      </c>
    </row>
    <row r="2" spans="1:14" ht="33" customHeight="1">
      <c r="A2" s="454" t="s">
        <v>287</v>
      </c>
      <c r="B2" s="454"/>
      <c r="C2" s="454"/>
      <c r="D2" s="454"/>
      <c r="E2" s="454"/>
      <c r="F2" s="454"/>
      <c r="G2" s="454"/>
      <c r="H2" s="454"/>
      <c r="I2" s="454"/>
      <c r="J2" s="454"/>
      <c r="K2" s="454"/>
      <c r="L2" s="454"/>
      <c r="M2" s="454"/>
      <c r="N2" s="454"/>
    </row>
    <row r="3" spans="13:14" ht="14.25" customHeight="1">
      <c r="M3" s="473" t="s">
        <v>77</v>
      </c>
      <c r="N3" s="473"/>
    </row>
    <row r="4" spans="1:14" ht="22.5" customHeight="1">
      <c r="A4" s="456" t="s">
        <v>97</v>
      </c>
      <c r="B4" s="456"/>
      <c r="C4" s="456"/>
      <c r="D4" s="444" t="s">
        <v>155</v>
      </c>
      <c r="E4" s="444" t="s">
        <v>79</v>
      </c>
      <c r="F4" s="444" t="s">
        <v>80</v>
      </c>
      <c r="G4" s="444" t="s">
        <v>157</v>
      </c>
      <c r="H4" s="444"/>
      <c r="I4" s="444"/>
      <c r="J4" s="444"/>
      <c r="K4" s="444"/>
      <c r="L4" s="444" t="s">
        <v>161</v>
      </c>
      <c r="M4" s="444"/>
      <c r="N4" s="444"/>
    </row>
    <row r="5" spans="1:14" ht="17.25" customHeight="1">
      <c r="A5" s="444" t="s">
        <v>100</v>
      </c>
      <c r="B5" s="457" t="s">
        <v>101</v>
      </c>
      <c r="C5" s="444" t="s">
        <v>102</v>
      </c>
      <c r="D5" s="444"/>
      <c r="E5" s="444"/>
      <c r="F5" s="444"/>
      <c r="G5" s="444" t="s">
        <v>212</v>
      </c>
      <c r="H5" s="444" t="s">
        <v>213</v>
      </c>
      <c r="I5" s="444" t="s">
        <v>190</v>
      </c>
      <c r="J5" s="444" t="s">
        <v>191</v>
      </c>
      <c r="K5" s="444" t="s">
        <v>192</v>
      </c>
      <c r="L5" s="444" t="s">
        <v>212</v>
      </c>
      <c r="M5" s="444" t="s">
        <v>143</v>
      </c>
      <c r="N5" s="444" t="s">
        <v>214</v>
      </c>
    </row>
    <row r="6" spans="1:14" ht="20.25" customHeight="1">
      <c r="A6" s="444"/>
      <c r="B6" s="457"/>
      <c r="C6" s="444"/>
      <c r="D6" s="444"/>
      <c r="E6" s="444"/>
      <c r="F6" s="444"/>
      <c r="G6" s="444"/>
      <c r="H6" s="444"/>
      <c r="I6" s="444"/>
      <c r="J6" s="444"/>
      <c r="K6" s="444"/>
      <c r="L6" s="444"/>
      <c r="M6" s="444"/>
      <c r="N6" s="444"/>
    </row>
    <row r="7" spans="1:14" ht="20.25" customHeight="1">
      <c r="A7" s="190">
        <v>210</v>
      </c>
      <c r="B7" s="190"/>
      <c r="C7" s="190"/>
      <c r="D7" s="60" t="s">
        <v>103</v>
      </c>
      <c r="E7" s="190" t="s">
        <v>104</v>
      </c>
      <c r="F7" s="57">
        <f>G7</f>
        <v>5784.8</v>
      </c>
      <c r="G7" s="57">
        <f>SUM(H7:K7)</f>
        <v>5784.8</v>
      </c>
      <c r="H7" s="57">
        <v>3719.146</v>
      </c>
      <c r="I7" s="57">
        <v>1302.6580000000001</v>
      </c>
      <c r="J7" s="57">
        <v>463.34700000000004</v>
      </c>
      <c r="K7" s="57">
        <v>299.64899999999994</v>
      </c>
      <c r="L7" s="57"/>
      <c r="M7" s="57"/>
      <c r="N7" s="57"/>
    </row>
    <row r="8" spans="1:14" ht="20.25" customHeight="1">
      <c r="A8" s="190">
        <v>210</v>
      </c>
      <c r="B8" s="61" t="s">
        <v>105</v>
      </c>
      <c r="C8" s="190"/>
      <c r="D8" s="60" t="s">
        <v>103</v>
      </c>
      <c r="E8" s="190" t="s">
        <v>106</v>
      </c>
      <c r="F8" s="57">
        <f aca="true" t="shared" si="0" ref="F8:F23">G8</f>
        <v>690.5</v>
      </c>
      <c r="G8" s="57">
        <f aca="true" t="shared" si="1" ref="G8:G23">SUM(H8:K8)</f>
        <v>690.5</v>
      </c>
      <c r="H8" s="57">
        <v>367.1</v>
      </c>
      <c r="I8" s="57">
        <v>126.2</v>
      </c>
      <c r="J8" s="57">
        <v>57.6</v>
      </c>
      <c r="K8" s="57">
        <v>139.6</v>
      </c>
      <c r="L8" s="57"/>
      <c r="M8" s="57"/>
      <c r="N8" s="57"/>
    </row>
    <row r="9" spans="1:14" s="54" customFormat="1" ht="29.25" customHeight="1">
      <c r="A9" s="61" t="s">
        <v>107</v>
      </c>
      <c r="B9" s="61" t="s">
        <v>105</v>
      </c>
      <c r="C9" s="61" t="s">
        <v>105</v>
      </c>
      <c r="D9" s="60" t="s">
        <v>103</v>
      </c>
      <c r="E9" s="65" t="s">
        <v>108</v>
      </c>
      <c r="F9" s="57">
        <f t="shared" si="0"/>
        <v>690.5</v>
      </c>
      <c r="G9" s="57">
        <f t="shared" si="1"/>
        <v>690.5</v>
      </c>
      <c r="H9" s="196">
        <v>367.1</v>
      </c>
      <c r="I9" s="196">
        <v>126.2</v>
      </c>
      <c r="J9" s="196">
        <v>57.6</v>
      </c>
      <c r="K9" s="226">
        <v>139.6</v>
      </c>
      <c r="L9" s="196"/>
      <c r="M9" s="196"/>
      <c r="N9" s="196"/>
    </row>
    <row r="10" spans="1:14" s="54" customFormat="1" ht="29.25" customHeight="1">
      <c r="A10" s="61" t="s">
        <v>107</v>
      </c>
      <c r="B10" s="61" t="s">
        <v>109</v>
      </c>
      <c r="C10" s="61"/>
      <c r="D10" s="60" t="s">
        <v>103</v>
      </c>
      <c r="E10" s="65" t="s">
        <v>110</v>
      </c>
      <c r="F10" s="57">
        <f t="shared" si="0"/>
        <v>566</v>
      </c>
      <c r="G10" s="57">
        <f t="shared" si="1"/>
        <v>566</v>
      </c>
      <c r="H10" s="196">
        <v>536.9</v>
      </c>
      <c r="I10" s="196">
        <v>29.1</v>
      </c>
      <c r="J10" s="196">
        <v>0</v>
      </c>
      <c r="K10" s="226">
        <v>2.2037927038809357E-14</v>
      </c>
      <c r="L10" s="196"/>
      <c r="M10" s="196"/>
      <c r="N10" s="196"/>
    </row>
    <row r="11" spans="1:14" ht="14.25">
      <c r="A11" s="61" t="s">
        <v>107</v>
      </c>
      <c r="B11" s="61" t="s">
        <v>109</v>
      </c>
      <c r="C11" s="61" t="s">
        <v>105</v>
      </c>
      <c r="D11" s="60" t="s">
        <v>103</v>
      </c>
      <c r="E11" s="65" t="s">
        <v>111</v>
      </c>
      <c r="F11" s="57">
        <f t="shared" si="0"/>
        <v>251.3</v>
      </c>
      <c r="G11" s="57">
        <f t="shared" si="1"/>
        <v>251.3</v>
      </c>
      <c r="H11" s="198">
        <v>251</v>
      </c>
      <c r="I11" s="198">
        <v>0.3</v>
      </c>
      <c r="J11" s="198"/>
      <c r="K11" s="226">
        <v>1.1379786002407855E-14</v>
      </c>
      <c r="L11" s="198"/>
      <c r="M11" s="198"/>
      <c r="N11" s="198"/>
    </row>
    <row r="12" spans="1:14" ht="14.25">
      <c r="A12" s="61" t="s">
        <v>107</v>
      </c>
      <c r="B12" s="61" t="s">
        <v>109</v>
      </c>
      <c r="C12" s="61" t="s">
        <v>109</v>
      </c>
      <c r="D12" s="60" t="s">
        <v>103</v>
      </c>
      <c r="E12" s="66" t="s">
        <v>112</v>
      </c>
      <c r="F12" s="57">
        <f t="shared" si="0"/>
        <v>168.9</v>
      </c>
      <c r="G12" s="57">
        <f t="shared" si="1"/>
        <v>168.9</v>
      </c>
      <c r="H12" s="198">
        <v>168.9</v>
      </c>
      <c r="I12" s="198">
        <v>0</v>
      </c>
      <c r="J12" s="198"/>
      <c r="K12" s="226">
        <v>0</v>
      </c>
      <c r="L12" s="198"/>
      <c r="M12" s="198"/>
      <c r="N12" s="198"/>
    </row>
    <row r="13" spans="1:14" ht="14.25">
      <c r="A13" s="61" t="s">
        <v>107</v>
      </c>
      <c r="B13" s="61" t="s">
        <v>109</v>
      </c>
      <c r="C13" s="61" t="s">
        <v>113</v>
      </c>
      <c r="D13" s="60" t="s">
        <v>103</v>
      </c>
      <c r="E13" s="65" t="s">
        <v>114</v>
      </c>
      <c r="F13" s="57">
        <f t="shared" si="0"/>
        <v>145.8</v>
      </c>
      <c r="G13" s="57">
        <f t="shared" si="1"/>
        <v>145.8</v>
      </c>
      <c r="H13" s="198">
        <v>117</v>
      </c>
      <c r="I13" s="198">
        <v>28.8</v>
      </c>
      <c r="J13" s="198"/>
      <c r="K13" s="226">
        <v>1.0658141036401503E-14</v>
      </c>
      <c r="L13" s="198"/>
      <c r="M13" s="198"/>
      <c r="N13" s="198"/>
    </row>
    <row r="14" spans="1:14" ht="14.25">
      <c r="A14" s="61" t="s">
        <v>107</v>
      </c>
      <c r="B14" s="61" t="s">
        <v>115</v>
      </c>
      <c r="C14" s="61"/>
      <c r="D14" s="60" t="s">
        <v>103</v>
      </c>
      <c r="E14" s="65" t="s">
        <v>264</v>
      </c>
      <c r="F14" s="57">
        <f t="shared" si="0"/>
        <v>3342.6000000000004</v>
      </c>
      <c r="G14" s="57">
        <f t="shared" si="1"/>
        <v>3342.6000000000004</v>
      </c>
      <c r="H14" s="198">
        <v>2080.012</v>
      </c>
      <c r="I14" s="198">
        <v>856.8610000000001</v>
      </c>
      <c r="J14" s="198">
        <v>299.034</v>
      </c>
      <c r="K14" s="226">
        <v>106.69299999999991</v>
      </c>
      <c r="L14" s="198"/>
      <c r="M14" s="198"/>
      <c r="N14" s="198"/>
    </row>
    <row r="15" spans="1:14" ht="14.25">
      <c r="A15" s="61" t="s">
        <v>107</v>
      </c>
      <c r="B15" s="61" t="s">
        <v>115</v>
      </c>
      <c r="C15" s="61" t="s">
        <v>105</v>
      </c>
      <c r="D15" s="60" t="s">
        <v>103</v>
      </c>
      <c r="E15" s="65" t="s">
        <v>117</v>
      </c>
      <c r="F15" s="57">
        <f t="shared" si="0"/>
        <v>111.8</v>
      </c>
      <c r="G15" s="57">
        <f t="shared" si="1"/>
        <v>111.8</v>
      </c>
      <c r="H15" s="198">
        <v>69.316</v>
      </c>
      <c r="I15" s="198">
        <v>14.707999999999998</v>
      </c>
      <c r="J15" s="198">
        <v>10.062</v>
      </c>
      <c r="K15" s="226">
        <v>17.714</v>
      </c>
      <c r="L15" s="198"/>
      <c r="M15" s="198"/>
      <c r="N15" s="198"/>
    </row>
    <row r="16" spans="1:14" ht="14.25">
      <c r="A16" s="61" t="s">
        <v>107</v>
      </c>
      <c r="B16" s="61" t="s">
        <v>115</v>
      </c>
      <c r="C16" s="61" t="s">
        <v>109</v>
      </c>
      <c r="D16" s="60" t="s">
        <v>103</v>
      </c>
      <c r="E16" s="65" t="s">
        <v>118</v>
      </c>
      <c r="F16" s="57">
        <f t="shared" si="0"/>
        <v>2557.3</v>
      </c>
      <c r="G16" s="57">
        <f t="shared" si="1"/>
        <v>2557.3</v>
      </c>
      <c r="H16" s="198">
        <v>1593.1260000000002</v>
      </c>
      <c r="I16" s="198">
        <v>646.8330000000001</v>
      </c>
      <c r="J16" s="198">
        <v>228.357</v>
      </c>
      <c r="K16" s="226">
        <v>88.9839999999999</v>
      </c>
      <c r="L16" s="198"/>
      <c r="M16" s="198"/>
      <c r="N16" s="198"/>
    </row>
    <row r="17" spans="1:14" ht="14.25">
      <c r="A17" s="61" t="s">
        <v>107</v>
      </c>
      <c r="B17" s="61" t="s">
        <v>115</v>
      </c>
      <c r="C17" s="61" t="s">
        <v>113</v>
      </c>
      <c r="D17" s="60" t="s">
        <v>103</v>
      </c>
      <c r="E17" s="65" t="s">
        <v>119</v>
      </c>
      <c r="F17" s="57">
        <f t="shared" si="0"/>
        <v>673.505</v>
      </c>
      <c r="G17" s="57">
        <f t="shared" si="1"/>
        <v>673.505</v>
      </c>
      <c r="H17" s="198">
        <v>417.57</v>
      </c>
      <c r="I17" s="198">
        <v>195.32</v>
      </c>
      <c r="J17" s="198">
        <v>60.614999999999995</v>
      </c>
      <c r="K17" s="226"/>
      <c r="L17" s="198"/>
      <c r="M17" s="198"/>
      <c r="N17" s="198"/>
    </row>
    <row r="18" spans="1:14" ht="14.25">
      <c r="A18" s="61" t="s">
        <v>107</v>
      </c>
      <c r="B18" s="61" t="s">
        <v>120</v>
      </c>
      <c r="C18" s="61"/>
      <c r="D18" s="60" t="s">
        <v>103</v>
      </c>
      <c r="E18" s="65" t="s">
        <v>121</v>
      </c>
      <c r="F18" s="57">
        <f t="shared" si="0"/>
        <v>1101.3</v>
      </c>
      <c r="G18" s="57">
        <f t="shared" si="1"/>
        <v>1101.3</v>
      </c>
      <c r="H18" s="198">
        <v>682.806</v>
      </c>
      <c r="I18" s="198">
        <v>270.27299999999997</v>
      </c>
      <c r="J18" s="198">
        <v>99.11699999999999</v>
      </c>
      <c r="K18" s="226">
        <v>49.10400000000004</v>
      </c>
      <c r="L18" s="198"/>
      <c r="M18" s="198"/>
      <c r="N18" s="198"/>
    </row>
    <row r="19" spans="1:14" ht="14.25">
      <c r="A19" s="61" t="s">
        <v>107</v>
      </c>
      <c r="B19" s="61" t="s">
        <v>120</v>
      </c>
      <c r="C19" s="61" t="s">
        <v>105</v>
      </c>
      <c r="D19" s="60" t="s">
        <v>103</v>
      </c>
      <c r="E19" s="65" t="s">
        <v>122</v>
      </c>
      <c r="F19" s="57">
        <f t="shared" si="0"/>
        <v>445</v>
      </c>
      <c r="G19" s="57">
        <f t="shared" si="1"/>
        <v>445</v>
      </c>
      <c r="H19" s="198">
        <v>275.9</v>
      </c>
      <c r="I19" s="198">
        <v>103.45</v>
      </c>
      <c r="J19" s="198">
        <v>40.05</v>
      </c>
      <c r="K19" s="226">
        <v>25.600000000000023</v>
      </c>
      <c r="L19" s="198"/>
      <c r="M19" s="198"/>
      <c r="N19" s="198"/>
    </row>
    <row r="20" spans="1:14" ht="14.25">
      <c r="A20" s="61" t="s">
        <v>107</v>
      </c>
      <c r="B20" s="61" t="s">
        <v>120</v>
      </c>
      <c r="C20" s="61" t="s">
        <v>109</v>
      </c>
      <c r="D20" s="60" t="s">
        <v>103</v>
      </c>
      <c r="E20" s="65" t="s">
        <v>123</v>
      </c>
      <c r="F20" s="57">
        <f t="shared" si="0"/>
        <v>215</v>
      </c>
      <c r="G20" s="57">
        <f t="shared" si="1"/>
        <v>215</v>
      </c>
      <c r="H20" s="198">
        <v>133.3</v>
      </c>
      <c r="I20" s="198">
        <v>55.15</v>
      </c>
      <c r="J20" s="198">
        <v>19.349999999999998</v>
      </c>
      <c r="K20" s="226">
        <v>7.199999999999992</v>
      </c>
      <c r="L20" s="198"/>
      <c r="M20" s="198"/>
      <c r="N20" s="198"/>
    </row>
    <row r="21" spans="1:14" ht="14.25">
      <c r="A21" s="61" t="s">
        <v>107</v>
      </c>
      <c r="B21" s="61" t="s">
        <v>120</v>
      </c>
      <c r="C21" s="61" t="s">
        <v>115</v>
      </c>
      <c r="D21" s="60" t="s">
        <v>103</v>
      </c>
      <c r="E21" s="66" t="s">
        <v>124</v>
      </c>
      <c r="F21" s="57">
        <f t="shared" si="0"/>
        <v>441.3</v>
      </c>
      <c r="G21" s="57">
        <f t="shared" si="1"/>
        <v>441.3</v>
      </c>
      <c r="H21" s="198">
        <v>273.606</v>
      </c>
      <c r="I21" s="198">
        <v>111.67299999999999</v>
      </c>
      <c r="J21" s="198">
        <v>39.717</v>
      </c>
      <c r="K21" s="226">
        <v>16.30400000000003</v>
      </c>
      <c r="L21" s="198"/>
      <c r="M21" s="198"/>
      <c r="N21" s="198"/>
    </row>
    <row r="22" spans="1:14" ht="14.25">
      <c r="A22" s="61" t="s">
        <v>107</v>
      </c>
      <c r="B22" s="61" t="s">
        <v>113</v>
      </c>
      <c r="C22" s="61"/>
      <c r="D22" s="60" t="s">
        <v>103</v>
      </c>
      <c r="E22" s="66" t="s">
        <v>133</v>
      </c>
      <c r="F22" s="57">
        <f t="shared" si="0"/>
        <v>84.4</v>
      </c>
      <c r="G22" s="57">
        <f t="shared" si="1"/>
        <v>84.4</v>
      </c>
      <c r="H22" s="198">
        <v>52.328</v>
      </c>
      <c r="I22" s="198">
        <v>20.224</v>
      </c>
      <c r="J22" s="198">
        <v>7.596</v>
      </c>
      <c r="K22" s="226">
        <v>4.2520000000000024</v>
      </c>
      <c r="L22" s="198"/>
      <c r="M22" s="198"/>
      <c r="N22" s="198"/>
    </row>
    <row r="23" spans="1:14" ht="14.25">
      <c r="A23" s="61" t="s">
        <v>107</v>
      </c>
      <c r="B23" s="61" t="s">
        <v>113</v>
      </c>
      <c r="C23" s="61" t="s">
        <v>105</v>
      </c>
      <c r="D23" s="60" t="s">
        <v>103</v>
      </c>
      <c r="E23" s="70" t="s">
        <v>133</v>
      </c>
      <c r="F23" s="57">
        <f t="shared" si="0"/>
        <v>84.4</v>
      </c>
      <c r="G23" s="57">
        <f t="shared" si="1"/>
        <v>84.4</v>
      </c>
      <c r="H23" s="198">
        <v>52.328</v>
      </c>
      <c r="I23" s="198">
        <v>20.224</v>
      </c>
      <c r="J23" s="198">
        <v>7.596</v>
      </c>
      <c r="K23" s="226">
        <v>4.2520000000000024</v>
      </c>
      <c r="L23" s="198"/>
      <c r="M23" s="198"/>
      <c r="N23" s="198"/>
    </row>
  </sheetData>
  <sheetProtection formatCells="0" formatColumns="0" formatRows="0"/>
  <mergeCells count="19">
    <mergeCell ref="L5:L6"/>
    <mergeCell ref="M5:M6"/>
    <mergeCell ref="N5:N6"/>
    <mergeCell ref="F4:F6"/>
    <mergeCell ref="G5:G6"/>
    <mergeCell ref="H5:H6"/>
    <mergeCell ref="I5:I6"/>
    <mergeCell ref="J5:J6"/>
    <mergeCell ref="K5:K6"/>
    <mergeCell ref="A2:N2"/>
    <mergeCell ref="M3:N3"/>
    <mergeCell ref="A4:C4"/>
    <mergeCell ref="G4:K4"/>
    <mergeCell ref="L4:N4"/>
    <mergeCell ref="A5:A6"/>
    <mergeCell ref="B5:B6"/>
    <mergeCell ref="C5:C6"/>
    <mergeCell ref="D4:D6"/>
    <mergeCell ref="E4:E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Z22"/>
  <sheetViews>
    <sheetView showGridLines="0" showZeros="0" zoomScalePageLayoutView="0" workbookViewId="0" topLeftCell="A1">
      <selection activeCell="A23" sqref="A23:IV23"/>
    </sheetView>
  </sheetViews>
  <sheetFormatPr defaultColWidth="6.75390625" defaultRowHeight="22.5" customHeight="1"/>
  <cols>
    <col min="1" max="3" width="4.00390625" style="219" customWidth="1"/>
    <col min="4" max="4" width="9.625" style="219" customWidth="1"/>
    <col min="5" max="5" width="21.875" style="219" customWidth="1"/>
    <col min="6" max="6" width="8.625" style="219" customWidth="1"/>
    <col min="7" max="14" width="7.25390625" style="219" customWidth="1"/>
    <col min="15" max="15" width="7.00390625" style="219" customWidth="1"/>
    <col min="16" max="24" width="7.25390625" style="219" customWidth="1"/>
    <col min="25" max="25" width="6.875" style="219" customWidth="1"/>
    <col min="26" max="26" width="7.25390625" style="219" customWidth="1"/>
    <col min="27" max="16384" width="6.75390625" style="219" customWidth="1"/>
  </cols>
  <sheetData>
    <row r="1" spans="2:26" ht="22.5" customHeight="1">
      <c r="B1" s="220"/>
      <c r="C1" s="220"/>
      <c r="D1" s="220"/>
      <c r="E1" s="220"/>
      <c r="F1" s="220"/>
      <c r="G1" s="220"/>
      <c r="H1" s="220"/>
      <c r="I1" s="220"/>
      <c r="J1" s="220"/>
      <c r="K1" s="220"/>
      <c r="L1" s="220"/>
      <c r="M1" s="220"/>
      <c r="N1" s="220"/>
      <c r="O1" s="220"/>
      <c r="P1" s="220"/>
      <c r="Q1" s="220"/>
      <c r="R1" s="220"/>
      <c r="X1" s="485" t="s">
        <v>288</v>
      </c>
      <c r="Y1" s="485"/>
      <c r="Z1" s="485"/>
    </row>
    <row r="2" spans="1:26" ht="22.5" customHeight="1">
      <c r="A2" s="486" t="s">
        <v>289</v>
      </c>
      <c r="B2" s="486"/>
      <c r="C2" s="486"/>
      <c r="D2" s="486"/>
      <c r="E2" s="486"/>
      <c r="F2" s="486"/>
      <c r="G2" s="486"/>
      <c r="H2" s="486"/>
      <c r="I2" s="486"/>
      <c r="J2" s="486"/>
      <c r="K2" s="486"/>
      <c r="L2" s="486"/>
      <c r="M2" s="486"/>
      <c r="N2" s="486"/>
      <c r="O2" s="486"/>
      <c r="P2" s="486"/>
      <c r="Q2" s="486"/>
      <c r="R2" s="486"/>
      <c r="S2" s="486"/>
      <c r="T2" s="486"/>
      <c r="U2" s="486"/>
      <c r="V2" s="486"/>
      <c r="W2" s="486"/>
      <c r="X2" s="486"/>
      <c r="Y2" s="486"/>
      <c r="Z2" s="486"/>
    </row>
    <row r="3" spans="1:26" ht="22.5" customHeight="1">
      <c r="A3" s="221"/>
      <c r="B3" s="221"/>
      <c r="C3" s="221"/>
      <c r="D3" s="222"/>
      <c r="E3" s="222"/>
      <c r="F3" s="222"/>
      <c r="G3" s="222"/>
      <c r="H3" s="222"/>
      <c r="I3" s="222"/>
      <c r="J3" s="222"/>
      <c r="K3" s="222"/>
      <c r="L3" s="222"/>
      <c r="M3" s="222"/>
      <c r="N3" s="222"/>
      <c r="O3" s="222"/>
      <c r="P3" s="222"/>
      <c r="Q3" s="222"/>
      <c r="R3" s="222"/>
      <c r="X3" s="487" t="s">
        <v>77</v>
      </c>
      <c r="Y3" s="487"/>
      <c r="Z3" s="487"/>
    </row>
    <row r="4" spans="1:26" ht="22.5" customHeight="1">
      <c r="A4" s="488" t="s">
        <v>97</v>
      </c>
      <c r="B4" s="488"/>
      <c r="C4" s="488"/>
      <c r="D4" s="489" t="s">
        <v>78</v>
      </c>
      <c r="E4" s="489" t="s">
        <v>98</v>
      </c>
      <c r="F4" s="489" t="s">
        <v>225</v>
      </c>
      <c r="G4" s="489" t="s">
        <v>226</v>
      </c>
      <c r="H4" s="489" t="s">
        <v>227</v>
      </c>
      <c r="I4" s="489" t="s">
        <v>228</v>
      </c>
      <c r="J4" s="489" t="s">
        <v>229</v>
      </c>
      <c r="K4" s="489" t="s">
        <v>230</v>
      </c>
      <c r="L4" s="489" t="s">
        <v>231</v>
      </c>
      <c r="M4" s="489" t="s">
        <v>232</v>
      </c>
      <c r="N4" s="489" t="s">
        <v>233</v>
      </c>
      <c r="O4" s="489" t="s">
        <v>234</v>
      </c>
      <c r="P4" s="489" t="s">
        <v>235</v>
      </c>
      <c r="Q4" s="489" t="s">
        <v>236</v>
      </c>
      <c r="R4" s="489" t="s">
        <v>237</v>
      </c>
      <c r="S4" s="489" t="s">
        <v>238</v>
      </c>
      <c r="T4" s="489" t="s">
        <v>239</v>
      </c>
      <c r="U4" s="489" t="s">
        <v>240</v>
      </c>
      <c r="V4" s="489" t="s">
        <v>241</v>
      </c>
      <c r="W4" s="489" t="s">
        <v>242</v>
      </c>
      <c r="X4" s="489" t="s">
        <v>243</v>
      </c>
      <c r="Y4" s="489" t="s">
        <v>244</v>
      </c>
      <c r="Z4" s="489" t="s">
        <v>245</v>
      </c>
    </row>
    <row r="5" spans="1:26" ht="22.5" customHeight="1">
      <c r="A5" s="489" t="s">
        <v>100</v>
      </c>
      <c r="B5" s="489" t="s">
        <v>101</v>
      </c>
      <c r="C5" s="489" t="s">
        <v>102</v>
      </c>
      <c r="D5" s="489"/>
      <c r="E5" s="489"/>
      <c r="F5" s="489"/>
      <c r="G5" s="489"/>
      <c r="H5" s="489"/>
      <c r="I5" s="489"/>
      <c r="J5" s="489"/>
      <c r="K5" s="489"/>
      <c r="L5" s="489"/>
      <c r="M5" s="489"/>
      <c r="N5" s="489"/>
      <c r="O5" s="489"/>
      <c r="P5" s="489"/>
      <c r="Q5" s="489"/>
      <c r="R5" s="489"/>
      <c r="S5" s="489"/>
      <c r="T5" s="489"/>
      <c r="U5" s="489"/>
      <c r="V5" s="489"/>
      <c r="W5" s="489"/>
      <c r="X5" s="489"/>
      <c r="Y5" s="489"/>
      <c r="Z5" s="489"/>
    </row>
    <row r="6" spans="1:26" ht="22.5" customHeight="1">
      <c r="A6" s="489"/>
      <c r="B6" s="489"/>
      <c r="C6" s="489"/>
      <c r="D6" s="489"/>
      <c r="E6" s="489"/>
      <c r="F6" s="489"/>
      <c r="G6" s="489"/>
      <c r="H6" s="489"/>
      <c r="I6" s="489"/>
      <c r="J6" s="489"/>
      <c r="K6" s="489"/>
      <c r="L6" s="489"/>
      <c r="M6" s="489"/>
      <c r="N6" s="489"/>
      <c r="O6" s="489"/>
      <c r="P6" s="489"/>
      <c r="Q6" s="489"/>
      <c r="R6" s="489"/>
      <c r="S6" s="489"/>
      <c r="T6" s="489"/>
      <c r="U6" s="489"/>
      <c r="V6" s="489"/>
      <c r="W6" s="489"/>
      <c r="X6" s="489"/>
      <c r="Y6" s="489"/>
      <c r="Z6" s="489"/>
    </row>
    <row r="7" spans="1:26" ht="22.5" customHeight="1">
      <c r="A7" s="206" t="s">
        <v>92</v>
      </c>
      <c r="B7" s="206" t="s">
        <v>92</v>
      </c>
      <c r="C7" s="206" t="s">
        <v>92</v>
      </c>
      <c r="D7" s="206" t="s">
        <v>92</v>
      </c>
      <c r="E7" s="206" t="s">
        <v>92</v>
      </c>
      <c r="F7" s="206">
        <v>1</v>
      </c>
      <c r="G7" s="206">
        <v>2</v>
      </c>
      <c r="H7" s="206">
        <v>3</v>
      </c>
      <c r="I7" s="206">
        <v>4</v>
      </c>
      <c r="J7" s="206">
        <v>5</v>
      </c>
      <c r="K7" s="206">
        <v>6</v>
      </c>
      <c r="L7" s="206">
        <v>7</v>
      </c>
      <c r="M7" s="206">
        <v>8</v>
      </c>
      <c r="N7" s="206">
        <v>9</v>
      </c>
      <c r="O7" s="206">
        <v>10</v>
      </c>
      <c r="P7" s="206">
        <v>11</v>
      </c>
      <c r="Q7" s="206">
        <v>12</v>
      </c>
      <c r="R7" s="206">
        <v>13</v>
      </c>
      <c r="S7" s="206">
        <v>14</v>
      </c>
      <c r="T7" s="206">
        <v>15</v>
      </c>
      <c r="U7" s="206">
        <v>16</v>
      </c>
      <c r="V7" s="206">
        <v>17</v>
      </c>
      <c r="W7" s="206">
        <v>18</v>
      </c>
      <c r="X7" s="206">
        <v>19</v>
      </c>
      <c r="Y7" s="206">
        <v>20</v>
      </c>
      <c r="Z7" s="206">
        <v>21</v>
      </c>
    </row>
    <row r="8" spans="1:26" ht="22.5" customHeight="1">
      <c r="A8" s="206">
        <v>210</v>
      </c>
      <c r="B8" s="206"/>
      <c r="C8" s="206"/>
      <c r="D8" s="212" t="s">
        <v>103</v>
      </c>
      <c r="E8" s="190" t="s">
        <v>104</v>
      </c>
      <c r="F8" s="206">
        <v>580.6</v>
      </c>
      <c r="G8" s="206">
        <v>186.76</v>
      </c>
      <c r="H8" s="206">
        <v>73.515</v>
      </c>
      <c r="I8" s="206">
        <v>53.34301047120419</v>
      </c>
      <c r="J8" s="206">
        <v>80.68004188481676</v>
      </c>
      <c r="K8" s="206">
        <v>30.407958115183252</v>
      </c>
      <c r="L8" s="206">
        <v>5.32</v>
      </c>
      <c r="M8" s="206">
        <v>9.12</v>
      </c>
      <c r="N8" s="206">
        <v>0</v>
      </c>
      <c r="O8" s="206">
        <v>71.58730366492146</v>
      </c>
      <c r="P8" s="206">
        <v>11.473324607329847</v>
      </c>
      <c r="Q8" s="206">
        <v>2.66</v>
      </c>
      <c r="R8" s="206">
        <v>26.5</v>
      </c>
      <c r="S8" s="206">
        <v>0</v>
      </c>
      <c r="T8" s="206">
        <v>0</v>
      </c>
      <c r="U8" s="206">
        <v>0</v>
      </c>
      <c r="V8" s="206">
        <v>27.72</v>
      </c>
      <c r="W8" s="206">
        <v>0</v>
      </c>
      <c r="X8" s="206">
        <v>0</v>
      </c>
      <c r="Y8" s="206">
        <v>0</v>
      </c>
      <c r="Z8" s="206">
        <v>1.52</v>
      </c>
    </row>
    <row r="9" spans="1:26" ht="22.5" customHeight="1">
      <c r="A9" s="206">
        <v>210</v>
      </c>
      <c r="B9" s="61" t="s">
        <v>105</v>
      </c>
      <c r="C9" s="206"/>
      <c r="D9" s="212" t="s">
        <v>103</v>
      </c>
      <c r="E9" s="190" t="s">
        <v>106</v>
      </c>
      <c r="F9" s="213">
        <v>95.5</v>
      </c>
      <c r="G9" s="213">
        <v>6.84</v>
      </c>
      <c r="H9" s="213">
        <v>1.5</v>
      </c>
      <c r="I9" s="213">
        <v>1.14</v>
      </c>
      <c r="J9" s="213">
        <v>4.56</v>
      </c>
      <c r="K9" s="213">
        <v>7.6</v>
      </c>
      <c r="L9" s="213">
        <v>5.32</v>
      </c>
      <c r="M9" s="213">
        <v>9.12</v>
      </c>
      <c r="N9" s="213"/>
      <c r="O9" s="213">
        <v>1.52</v>
      </c>
      <c r="P9" s="213">
        <v>1</v>
      </c>
      <c r="Q9" s="213">
        <v>2.66</v>
      </c>
      <c r="R9" s="213">
        <v>25</v>
      </c>
      <c r="S9" s="213"/>
      <c r="T9" s="213"/>
      <c r="U9" s="224"/>
      <c r="V9" s="225">
        <v>27.72</v>
      </c>
      <c r="W9" s="225"/>
      <c r="X9" s="224"/>
      <c r="Y9" s="224"/>
      <c r="Z9" s="225">
        <v>1.52</v>
      </c>
    </row>
    <row r="10" spans="1:26" s="218" customFormat="1" ht="22.5" customHeight="1">
      <c r="A10" s="61" t="s">
        <v>107</v>
      </c>
      <c r="B10" s="61" t="s">
        <v>105</v>
      </c>
      <c r="C10" s="61" t="s">
        <v>105</v>
      </c>
      <c r="D10" s="212" t="s">
        <v>103</v>
      </c>
      <c r="E10" s="65" t="s">
        <v>108</v>
      </c>
      <c r="F10" s="213">
        <v>95.5</v>
      </c>
      <c r="G10" s="213">
        <v>6.84</v>
      </c>
      <c r="H10" s="213">
        <v>1.5</v>
      </c>
      <c r="I10" s="213">
        <v>1.14</v>
      </c>
      <c r="J10" s="213">
        <v>4.56</v>
      </c>
      <c r="K10" s="213">
        <v>7.6</v>
      </c>
      <c r="L10" s="213">
        <v>5.32</v>
      </c>
      <c r="M10" s="213">
        <v>9.12</v>
      </c>
      <c r="N10" s="213"/>
      <c r="O10" s="213">
        <v>1.52</v>
      </c>
      <c r="P10" s="213">
        <v>1</v>
      </c>
      <c r="Q10" s="213">
        <v>2.66</v>
      </c>
      <c r="R10" s="213">
        <v>25</v>
      </c>
      <c r="S10" s="213"/>
      <c r="T10" s="213"/>
      <c r="U10" s="224"/>
      <c r="V10" s="225">
        <v>27.72</v>
      </c>
      <c r="W10" s="225"/>
      <c r="X10" s="224"/>
      <c r="Y10" s="224"/>
      <c r="Z10" s="225">
        <v>1.52</v>
      </c>
    </row>
    <row r="11" spans="1:26" s="218" customFormat="1" ht="22.5" customHeight="1">
      <c r="A11" s="61" t="s">
        <v>107</v>
      </c>
      <c r="B11" s="61" t="s">
        <v>109</v>
      </c>
      <c r="C11" s="61"/>
      <c r="D11" s="212" t="s">
        <v>103</v>
      </c>
      <c r="E11" s="65" t="s">
        <v>110</v>
      </c>
      <c r="F11" s="213">
        <v>3.5</v>
      </c>
      <c r="G11" s="213">
        <v>3.5</v>
      </c>
      <c r="H11" s="213"/>
      <c r="I11" s="213"/>
      <c r="J11" s="213"/>
      <c r="K11" s="213"/>
      <c r="L11" s="213"/>
      <c r="M11" s="213"/>
      <c r="N11" s="213"/>
      <c r="O11" s="213"/>
      <c r="P11" s="213"/>
      <c r="Q11" s="213"/>
      <c r="R11" s="213"/>
      <c r="S11" s="213"/>
      <c r="T11" s="213"/>
      <c r="U11" s="224"/>
      <c r="V11" s="225"/>
      <c r="W11" s="225"/>
      <c r="X11" s="224"/>
      <c r="Y11" s="224"/>
      <c r="Z11" s="225"/>
    </row>
    <row r="12" spans="1:26" ht="22.5" customHeight="1">
      <c r="A12" s="61" t="s">
        <v>107</v>
      </c>
      <c r="B12" s="61" t="s">
        <v>109</v>
      </c>
      <c r="C12" s="61" t="s">
        <v>109</v>
      </c>
      <c r="D12" s="212" t="s">
        <v>103</v>
      </c>
      <c r="E12" s="66" t="s">
        <v>112</v>
      </c>
      <c r="F12" s="213">
        <v>3.5</v>
      </c>
      <c r="G12" s="213">
        <v>3.5</v>
      </c>
      <c r="H12" s="213"/>
      <c r="I12" s="213"/>
      <c r="J12" s="213"/>
      <c r="K12" s="213"/>
      <c r="L12" s="213"/>
      <c r="M12" s="213"/>
      <c r="N12" s="213"/>
      <c r="O12" s="213"/>
      <c r="P12" s="213"/>
      <c r="Q12" s="213"/>
      <c r="R12" s="213"/>
      <c r="S12" s="213"/>
      <c r="T12" s="213"/>
      <c r="U12" s="224"/>
      <c r="V12" s="225"/>
      <c r="W12" s="225"/>
      <c r="X12" s="224"/>
      <c r="Y12" s="224"/>
      <c r="Z12" s="225"/>
    </row>
    <row r="13" spans="1:26" ht="22.5" customHeight="1">
      <c r="A13" s="61" t="s">
        <v>107</v>
      </c>
      <c r="B13" s="61" t="s">
        <v>115</v>
      </c>
      <c r="C13" s="61"/>
      <c r="D13" s="212" t="s">
        <v>103</v>
      </c>
      <c r="E13" s="65" t="s">
        <v>264</v>
      </c>
      <c r="F13" s="213">
        <f>SUM(F14:F16)</f>
        <v>379.8</v>
      </c>
      <c r="G13" s="213">
        <f aca="true" t="shared" si="0" ref="G13:Z13">SUM(G14:G16)</f>
        <v>145.88</v>
      </c>
      <c r="H13" s="213">
        <f t="shared" si="0"/>
        <v>56.745000000000005</v>
      </c>
      <c r="I13" s="213">
        <f t="shared" si="0"/>
        <v>41.00501047120419</v>
      </c>
      <c r="J13" s="213">
        <f t="shared" si="0"/>
        <v>59.83204188481675</v>
      </c>
      <c r="K13" s="213">
        <f t="shared" si="0"/>
        <v>6.570680628272253</v>
      </c>
      <c r="L13" s="213">
        <f t="shared" si="0"/>
        <v>0</v>
      </c>
      <c r="M13" s="213">
        <f t="shared" si="0"/>
        <v>0</v>
      </c>
      <c r="N13" s="213">
        <f t="shared" si="0"/>
        <v>0</v>
      </c>
      <c r="O13" s="213">
        <f t="shared" si="0"/>
        <v>57.853319371727736</v>
      </c>
      <c r="P13" s="213">
        <f t="shared" si="0"/>
        <v>10.418586387434559</v>
      </c>
      <c r="Q13" s="213">
        <f t="shared" si="0"/>
        <v>0</v>
      </c>
      <c r="R13" s="213">
        <f t="shared" si="0"/>
        <v>1.5</v>
      </c>
      <c r="S13" s="213">
        <f t="shared" si="0"/>
        <v>0</v>
      </c>
      <c r="T13" s="213">
        <f t="shared" si="0"/>
        <v>0</v>
      </c>
      <c r="U13" s="213">
        <f t="shared" si="0"/>
        <v>0</v>
      </c>
      <c r="V13" s="213">
        <f t="shared" si="0"/>
        <v>0</v>
      </c>
      <c r="W13" s="213">
        <f t="shared" si="0"/>
        <v>0</v>
      </c>
      <c r="X13" s="213">
        <f t="shared" si="0"/>
        <v>0</v>
      </c>
      <c r="Y13" s="213">
        <f t="shared" si="0"/>
        <v>0</v>
      </c>
      <c r="Z13" s="213">
        <f t="shared" si="0"/>
        <v>0</v>
      </c>
    </row>
    <row r="14" spans="1:26" ht="22.5" customHeight="1">
      <c r="A14" s="61" t="s">
        <v>107</v>
      </c>
      <c r="B14" s="61" t="s">
        <v>115</v>
      </c>
      <c r="C14" s="61" t="s">
        <v>105</v>
      </c>
      <c r="D14" s="212" t="s">
        <v>103</v>
      </c>
      <c r="E14" s="65" t="s">
        <v>117</v>
      </c>
      <c r="F14" s="214">
        <v>7.7</v>
      </c>
      <c r="G14" s="213">
        <v>4.34</v>
      </c>
      <c r="H14" s="213">
        <v>0.93</v>
      </c>
      <c r="I14" s="213">
        <v>0.07401047120418848</v>
      </c>
      <c r="J14" s="213">
        <v>0.2960418848167539</v>
      </c>
      <c r="K14" s="213">
        <v>0.4934031413612565</v>
      </c>
      <c r="L14" s="213"/>
      <c r="M14" s="213"/>
      <c r="N14" s="213"/>
      <c r="O14" s="213"/>
      <c r="P14" s="213">
        <v>0.06654450261780154</v>
      </c>
      <c r="Q14" s="213"/>
      <c r="R14" s="213">
        <v>1.5</v>
      </c>
      <c r="S14" s="213"/>
      <c r="T14" s="213"/>
      <c r="U14" s="224"/>
      <c r="V14" s="225"/>
      <c r="W14" s="225"/>
      <c r="X14" s="224"/>
      <c r="Y14" s="224"/>
      <c r="Z14" s="225"/>
    </row>
    <row r="15" spans="1:26" ht="22.5" customHeight="1">
      <c r="A15" s="61" t="s">
        <v>107</v>
      </c>
      <c r="B15" s="61" t="s">
        <v>115</v>
      </c>
      <c r="C15">
        <v>2</v>
      </c>
      <c r="D15" s="212" t="s">
        <v>103</v>
      </c>
      <c r="E15" s="65" t="s">
        <v>118</v>
      </c>
      <c r="F15" s="214">
        <v>300.3</v>
      </c>
      <c r="G15" s="213">
        <v>120</v>
      </c>
      <c r="H15" s="213">
        <f>F15*0.15</f>
        <v>45.045</v>
      </c>
      <c r="I15" s="213">
        <f>F15*0.11</f>
        <v>33.033</v>
      </c>
      <c r="J15" s="213">
        <f>F15*0.16</f>
        <v>48.048</v>
      </c>
      <c r="K15" s="213">
        <v>2.538638743455497</v>
      </c>
      <c r="L15" s="213"/>
      <c r="M15" s="213"/>
      <c r="N15" s="213"/>
      <c r="O15" s="213">
        <v>41.64</v>
      </c>
      <c r="P15" s="213">
        <v>10</v>
      </c>
      <c r="Q15" s="213"/>
      <c r="R15" s="213"/>
      <c r="S15" s="213"/>
      <c r="T15" s="213"/>
      <c r="U15" s="224"/>
      <c r="V15" s="225"/>
      <c r="W15" s="225"/>
      <c r="X15" s="224"/>
      <c r="Y15" s="224"/>
      <c r="Z15" s="225"/>
    </row>
    <row r="16" spans="1:26" ht="22.5" customHeight="1">
      <c r="A16" s="61" t="s">
        <v>107</v>
      </c>
      <c r="B16" s="61" t="s">
        <v>115</v>
      </c>
      <c r="C16" s="61" t="s">
        <v>113</v>
      </c>
      <c r="D16" s="212" t="s">
        <v>103</v>
      </c>
      <c r="E16" s="65" t="s">
        <v>119</v>
      </c>
      <c r="F16" s="215">
        <v>71.8</v>
      </c>
      <c r="G16" s="213">
        <f aca="true" t="shared" si="1" ref="G16:G21">F16*0.3</f>
        <v>21.54</v>
      </c>
      <c r="H16" s="213">
        <f aca="true" t="shared" si="2" ref="H16:H21">F16*0.15</f>
        <v>10.77</v>
      </c>
      <c r="I16" s="213">
        <f aca="true" t="shared" si="3" ref="I16:I21">F16*0.11</f>
        <v>7.898</v>
      </c>
      <c r="J16" s="213">
        <f aca="true" t="shared" si="4" ref="J16:J21">F16*0.16</f>
        <v>11.488</v>
      </c>
      <c r="K16" s="213">
        <v>3.5386387434555</v>
      </c>
      <c r="L16" s="213"/>
      <c r="M16" s="213"/>
      <c r="N16" s="213"/>
      <c r="O16" s="213">
        <f>F16-G16-H16-I16-J16-K16-P16</f>
        <v>16.21331937172774</v>
      </c>
      <c r="P16" s="213">
        <v>0.35204188481675613</v>
      </c>
      <c r="Q16" s="213"/>
      <c r="R16" s="213"/>
      <c r="S16" s="213"/>
      <c r="T16" s="213"/>
      <c r="U16" s="224"/>
      <c r="V16" s="225"/>
      <c r="W16" s="225"/>
      <c r="X16" s="224"/>
      <c r="Y16" s="224"/>
      <c r="Z16" s="225"/>
    </row>
    <row r="17" spans="1:26" ht="22.5" customHeight="1">
      <c r="A17" s="61" t="s">
        <v>107</v>
      </c>
      <c r="B17" s="61" t="s">
        <v>120</v>
      </c>
      <c r="C17" s="61"/>
      <c r="D17" s="212" t="s">
        <v>103</v>
      </c>
      <c r="E17" s="65" t="s">
        <v>121</v>
      </c>
      <c r="F17" s="215">
        <f>SUM(F18:F20)</f>
        <v>96.69999999999999</v>
      </c>
      <c r="G17" s="215">
        <f aca="true" t="shared" si="5" ref="G17:Z17">SUM(G18:G20)</f>
        <v>29.009999999999998</v>
      </c>
      <c r="H17" s="215">
        <f t="shared" si="5"/>
        <v>14.504999999999999</v>
      </c>
      <c r="I17" s="215">
        <f t="shared" si="5"/>
        <v>10.636999999999999</v>
      </c>
      <c r="J17" s="215">
        <f t="shared" si="5"/>
        <v>15.471999999999998</v>
      </c>
      <c r="K17" s="215">
        <f t="shared" si="5"/>
        <v>16.237277486910997</v>
      </c>
      <c r="L17" s="215">
        <f t="shared" si="5"/>
        <v>0</v>
      </c>
      <c r="M17" s="215">
        <f t="shared" si="5"/>
        <v>0</v>
      </c>
      <c r="N17" s="215">
        <f t="shared" si="5"/>
        <v>0</v>
      </c>
      <c r="O17" s="215">
        <f t="shared" si="5"/>
        <v>10.783984293193715</v>
      </c>
      <c r="P17" s="215">
        <f t="shared" si="5"/>
        <v>0.05473821989528843</v>
      </c>
      <c r="Q17" s="215">
        <f t="shared" si="5"/>
        <v>0</v>
      </c>
      <c r="R17" s="215">
        <f t="shared" si="5"/>
        <v>0</v>
      </c>
      <c r="S17" s="215">
        <f t="shared" si="5"/>
        <v>0</v>
      </c>
      <c r="T17" s="215">
        <f t="shared" si="5"/>
        <v>0</v>
      </c>
      <c r="U17" s="215">
        <f t="shared" si="5"/>
        <v>0</v>
      </c>
      <c r="V17" s="215">
        <f t="shared" si="5"/>
        <v>0</v>
      </c>
      <c r="W17" s="215">
        <f t="shared" si="5"/>
        <v>0</v>
      </c>
      <c r="X17" s="215">
        <f t="shared" si="5"/>
        <v>0</v>
      </c>
      <c r="Y17" s="215">
        <f t="shared" si="5"/>
        <v>0</v>
      </c>
      <c r="Z17" s="215">
        <f t="shared" si="5"/>
        <v>0</v>
      </c>
    </row>
    <row r="18" spans="1:26" ht="22.5" customHeight="1">
      <c r="A18" s="61" t="s">
        <v>107</v>
      </c>
      <c r="B18" s="61" t="s">
        <v>120</v>
      </c>
      <c r="C18" s="61" t="s">
        <v>105</v>
      </c>
      <c r="D18" s="212" t="s">
        <v>103</v>
      </c>
      <c r="E18" s="65" t="s">
        <v>122</v>
      </c>
      <c r="F18" s="214">
        <v>41.9</v>
      </c>
      <c r="G18" s="213">
        <f t="shared" si="1"/>
        <v>12.569999999999999</v>
      </c>
      <c r="H18" s="213">
        <f t="shared" si="2"/>
        <v>6.284999999999999</v>
      </c>
      <c r="I18" s="213">
        <f t="shared" si="3"/>
        <v>4.609</v>
      </c>
      <c r="J18" s="213">
        <f t="shared" si="4"/>
        <v>6.704</v>
      </c>
      <c r="K18" s="213">
        <v>4.5386387434555</v>
      </c>
      <c r="L18" s="213"/>
      <c r="M18" s="213"/>
      <c r="N18" s="213"/>
      <c r="O18" s="213">
        <f>F18-G18-H18-I18-J18-K18-P18</f>
        <v>7.138623036649212</v>
      </c>
      <c r="P18" s="213">
        <v>0.05473821989528843</v>
      </c>
      <c r="Q18" s="213"/>
      <c r="R18" s="213"/>
      <c r="S18" s="213"/>
      <c r="T18" s="213"/>
      <c r="U18" s="224"/>
      <c r="V18" s="225"/>
      <c r="W18" s="225"/>
      <c r="X18" s="224"/>
      <c r="Y18" s="224"/>
      <c r="Z18" s="225"/>
    </row>
    <row r="19" spans="1:26" ht="22.5" customHeight="1">
      <c r="A19" s="61" t="s">
        <v>107</v>
      </c>
      <c r="B19" s="61" t="s">
        <v>120</v>
      </c>
      <c r="C19" s="61" t="s">
        <v>109</v>
      </c>
      <c r="D19" s="212" t="s">
        <v>103</v>
      </c>
      <c r="E19" s="65" t="s">
        <v>123</v>
      </c>
      <c r="F19" s="214">
        <v>32.8</v>
      </c>
      <c r="G19" s="213">
        <f t="shared" si="1"/>
        <v>9.839999999999998</v>
      </c>
      <c r="H19" s="213">
        <f t="shared" si="2"/>
        <v>4.919999999999999</v>
      </c>
      <c r="I19" s="213">
        <f t="shared" si="3"/>
        <v>3.6079999999999997</v>
      </c>
      <c r="J19" s="213">
        <f t="shared" si="4"/>
        <v>5.247999999999999</v>
      </c>
      <c r="K19" s="213">
        <v>5.5386387434555</v>
      </c>
      <c r="L19" s="223"/>
      <c r="M19" s="223"/>
      <c r="N19" s="223"/>
      <c r="O19" s="213">
        <f>F19-G19-H19-I19-J19-K19-P19</f>
        <v>3.6453612565445033</v>
      </c>
      <c r="P19" s="223"/>
      <c r="Q19" s="223"/>
      <c r="R19" s="223"/>
      <c r="S19" s="223"/>
      <c r="T19" s="223"/>
      <c r="U19" s="223"/>
      <c r="V19" s="223"/>
      <c r="W19" s="223"/>
      <c r="X19" s="223"/>
      <c r="Y19" s="223"/>
      <c r="Z19" s="223"/>
    </row>
    <row r="20" spans="1:26" ht="22.5" customHeight="1">
      <c r="A20" s="61" t="s">
        <v>107</v>
      </c>
      <c r="B20" s="61" t="s">
        <v>120</v>
      </c>
      <c r="C20" s="61" t="s">
        <v>115</v>
      </c>
      <c r="D20" s="212" t="s">
        <v>103</v>
      </c>
      <c r="E20" s="66" t="s">
        <v>124</v>
      </c>
      <c r="F20" s="214">
        <v>22</v>
      </c>
      <c r="G20" s="213">
        <f t="shared" si="1"/>
        <v>6.6</v>
      </c>
      <c r="H20" s="213">
        <f t="shared" si="2"/>
        <v>3.3</v>
      </c>
      <c r="I20" s="213">
        <f t="shared" si="3"/>
        <v>2.42</v>
      </c>
      <c r="J20" s="213">
        <f t="shared" si="4"/>
        <v>3.52</v>
      </c>
      <c r="K20" s="213">
        <v>6.16</v>
      </c>
      <c r="L20" s="223"/>
      <c r="M20" s="223"/>
      <c r="N20" s="223"/>
      <c r="O20" s="213"/>
      <c r="P20" s="223"/>
      <c r="Q20" s="223"/>
      <c r="R20" s="223"/>
      <c r="S20" s="223"/>
      <c r="T20" s="223"/>
      <c r="U20" s="223"/>
      <c r="V20" s="223"/>
      <c r="W20" s="223"/>
      <c r="X20" s="223"/>
      <c r="Y20" s="223"/>
      <c r="Z20" s="223"/>
    </row>
    <row r="21" spans="1:26" ht="22.5" customHeight="1">
      <c r="A21" s="61" t="s">
        <v>107</v>
      </c>
      <c r="B21" s="61" t="s">
        <v>113</v>
      </c>
      <c r="C21" s="61"/>
      <c r="D21" s="212" t="s">
        <v>103</v>
      </c>
      <c r="E21" s="70" t="s">
        <v>133</v>
      </c>
      <c r="F21" s="216">
        <v>5.1</v>
      </c>
      <c r="G21" s="213">
        <f t="shared" si="1"/>
        <v>1.5299999999999998</v>
      </c>
      <c r="H21" s="213">
        <f t="shared" si="2"/>
        <v>0.7649999999999999</v>
      </c>
      <c r="I21" s="213">
        <f t="shared" si="3"/>
        <v>0.5609999999999999</v>
      </c>
      <c r="J21" s="213">
        <f t="shared" si="4"/>
        <v>0.816</v>
      </c>
      <c r="K21" s="213">
        <v>0</v>
      </c>
      <c r="L21" s="223"/>
      <c r="M21" s="223"/>
      <c r="N21" s="223"/>
      <c r="O21" s="213">
        <v>1.43</v>
      </c>
      <c r="P21" s="223"/>
      <c r="Q21" s="223"/>
      <c r="R21" s="223"/>
      <c r="S21" s="223"/>
      <c r="T21" s="223"/>
      <c r="U21" s="223"/>
      <c r="V21" s="223"/>
      <c r="W21" s="223"/>
      <c r="X21" s="223"/>
      <c r="Y21" s="223"/>
      <c r="Z21" s="223"/>
    </row>
    <row r="22" spans="1:26" ht="22.5" customHeight="1">
      <c r="A22" s="69" t="s">
        <v>107</v>
      </c>
      <c r="B22" s="69" t="s">
        <v>113</v>
      </c>
      <c r="C22" s="69" t="s">
        <v>105</v>
      </c>
      <c r="D22" s="212" t="s">
        <v>103</v>
      </c>
      <c r="E22" s="70" t="s">
        <v>133</v>
      </c>
      <c r="F22" s="216">
        <v>5.1</v>
      </c>
      <c r="G22" s="213">
        <f>F22*0.3</f>
        <v>1.5299999999999998</v>
      </c>
      <c r="H22" s="213">
        <f>F22*0.15</f>
        <v>0.7649999999999999</v>
      </c>
      <c r="I22" s="213">
        <f>F22*0.11</f>
        <v>0.5609999999999999</v>
      </c>
      <c r="J22" s="213">
        <f>F22*0.16</f>
        <v>0.816</v>
      </c>
      <c r="K22" s="213">
        <v>0</v>
      </c>
      <c r="L22" s="223"/>
      <c r="M22" s="223"/>
      <c r="N22" s="223"/>
      <c r="O22" s="213">
        <v>1.43</v>
      </c>
      <c r="P22" s="223"/>
      <c r="Q22" s="223"/>
      <c r="R22" s="223"/>
      <c r="S22" s="223"/>
      <c r="T22" s="223"/>
      <c r="U22" s="223"/>
      <c r="V22" s="223"/>
      <c r="W22" s="223"/>
      <c r="X22" s="223"/>
      <c r="Y22" s="223"/>
      <c r="Z22" s="223"/>
    </row>
  </sheetData>
  <sheetProtection formatCells="0" formatColumns="0" formatRows="0"/>
  <mergeCells count="30">
    <mergeCell ref="Y4:Y6"/>
    <mergeCell ref="Z4:Z6"/>
    <mergeCell ref="S4:S6"/>
    <mergeCell ref="T4:T6"/>
    <mergeCell ref="U4:U6"/>
    <mergeCell ref="V4:V6"/>
    <mergeCell ref="W4:W6"/>
    <mergeCell ref="X4:X6"/>
    <mergeCell ref="M4:M6"/>
    <mergeCell ref="N4:N6"/>
    <mergeCell ref="O4:O6"/>
    <mergeCell ref="P4:P6"/>
    <mergeCell ref="Q4:Q6"/>
    <mergeCell ref="R4:R6"/>
    <mergeCell ref="G4:G6"/>
    <mergeCell ref="H4:H6"/>
    <mergeCell ref="I4:I6"/>
    <mergeCell ref="J4:J6"/>
    <mergeCell ref="K4:K6"/>
    <mergeCell ref="L4:L6"/>
    <mergeCell ref="X1:Z1"/>
    <mergeCell ref="A2:Z2"/>
    <mergeCell ref="X3:Z3"/>
    <mergeCell ref="A4:C4"/>
    <mergeCell ref="A5:A6"/>
    <mergeCell ref="B5:B6"/>
    <mergeCell ref="C5:C6"/>
    <mergeCell ref="D4:D6"/>
    <mergeCell ref="E4:E6"/>
    <mergeCell ref="F4:F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T21"/>
  <sheetViews>
    <sheetView showGridLines="0" showZeros="0" zoomScalePageLayoutView="0" workbookViewId="0" topLeftCell="A10">
      <selection activeCell="A22" sqref="A22:IV22"/>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8" max="9" width="11.125" style="0" bestFit="1" customWidth="1"/>
    <col min="18" max="18" width="11.50390625" style="0" customWidth="1"/>
  </cols>
  <sheetData>
    <row r="1" ht="14.25" customHeight="1">
      <c r="T1" t="s">
        <v>290</v>
      </c>
    </row>
    <row r="2" spans="1:20" ht="33.75" customHeight="1">
      <c r="A2" s="436" t="s">
        <v>291</v>
      </c>
      <c r="B2" s="436"/>
      <c r="C2" s="436"/>
      <c r="D2" s="436"/>
      <c r="E2" s="436"/>
      <c r="F2" s="436"/>
      <c r="G2" s="436"/>
      <c r="H2" s="436"/>
      <c r="I2" s="436"/>
      <c r="J2" s="436"/>
      <c r="K2" s="436"/>
      <c r="L2" s="436"/>
      <c r="M2" s="436"/>
      <c r="N2" s="436"/>
      <c r="O2" s="436"/>
      <c r="P2" s="436"/>
      <c r="Q2" s="436"/>
      <c r="R2" s="436"/>
      <c r="S2" s="436"/>
      <c r="T2" s="436"/>
    </row>
    <row r="3" spans="19:20" ht="14.25" customHeight="1">
      <c r="S3" s="473" t="s">
        <v>77</v>
      </c>
      <c r="T3" s="473"/>
    </row>
    <row r="4" spans="1:20" ht="22.5" customHeight="1">
      <c r="A4" s="464" t="s">
        <v>97</v>
      </c>
      <c r="B4" s="464"/>
      <c r="C4" s="464"/>
      <c r="D4" s="444" t="s">
        <v>249</v>
      </c>
      <c r="E4" s="444" t="s">
        <v>156</v>
      </c>
      <c r="F4" s="441" t="s">
        <v>225</v>
      </c>
      <c r="G4" s="444" t="s">
        <v>158</v>
      </c>
      <c r="H4" s="444"/>
      <c r="I4" s="444"/>
      <c r="J4" s="444"/>
      <c r="K4" s="444"/>
      <c r="L4" s="444"/>
      <c r="M4" s="444"/>
      <c r="N4" s="444"/>
      <c r="O4" s="444"/>
      <c r="P4" s="444"/>
      <c r="Q4" s="444"/>
      <c r="R4" s="444" t="s">
        <v>161</v>
      </c>
      <c r="S4" s="444"/>
      <c r="T4" s="444"/>
    </row>
    <row r="5" spans="1:20" ht="14.25" customHeight="1">
      <c r="A5" s="464"/>
      <c r="B5" s="464"/>
      <c r="C5" s="464"/>
      <c r="D5" s="444"/>
      <c r="E5" s="444"/>
      <c r="F5" s="443"/>
      <c r="G5" s="444" t="s">
        <v>89</v>
      </c>
      <c r="H5" s="444" t="s">
        <v>250</v>
      </c>
      <c r="I5" s="444" t="s">
        <v>235</v>
      </c>
      <c r="J5" s="444" t="s">
        <v>236</v>
      </c>
      <c r="K5" s="444" t="s">
        <v>251</v>
      </c>
      <c r="L5" s="444" t="s">
        <v>252</v>
      </c>
      <c r="M5" s="444" t="s">
        <v>237</v>
      </c>
      <c r="N5" s="444" t="s">
        <v>253</v>
      </c>
      <c r="O5" s="444" t="s">
        <v>240</v>
      </c>
      <c r="P5" s="444" t="s">
        <v>254</v>
      </c>
      <c r="Q5" s="444" t="s">
        <v>255</v>
      </c>
      <c r="R5" s="444" t="s">
        <v>89</v>
      </c>
      <c r="S5" s="444" t="s">
        <v>256</v>
      </c>
      <c r="T5" s="444" t="s">
        <v>214</v>
      </c>
    </row>
    <row r="6" spans="1:20" ht="42.75" customHeight="1">
      <c r="A6" s="57" t="s">
        <v>100</v>
      </c>
      <c r="B6" s="57" t="s">
        <v>101</v>
      </c>
      <c r="C6" s="57" t="s">
        <v>102</v>
      </c>
      <c r="D6" s="444"/>
      <c r="E6" s="444"/>
      <c r="F6" s="442"/>
      <c r="G6" s="444"/>
      <c r="H6" s="444"/>
      <c r="I6" s="444"/>
      <c r="J6" s="444"/>
      <c r="K6" s="444"/>
      <c r="L6" s="444"/>
      <c r="M6" s="444"/>
      <c r="N6" s="444"/>
      <c r="O6" s="444"/>
      <c r="P6" s="444"/>
      <c r="Q6" s="444"/>
      <c r="R6" s="444"/>
      <c r="S6" s="444"/>
      <c r="T6" s="444"/>
    </row>
    <row r="7" spans="1:20" ht="42.75" customHeight="1">
      <c r="A7" s="206">
        <v>210</v>
      </c>
      <c r="B7" s="206"/>
      <c r="C7" s="206"/>
      <c r="D7" s="212" t="s">
        <v>103</v>
      </c>
      <c r="E7" s="190" t="s">
        <v>104</v>
      </c>
      <c r="F7" s="58">
        <f>SUM(F8:F21)</f>
        <v>1161.1999999999998</v>
      </c>
      <c r="G7" s="58">
        <f aca="true" t="shared" si="0" ref="G7:T7">SUM(G8:G21)</f>
        <v>516.6</v>
      </c>
      <c r="H7" s="58">
        <f t="shared" si="0"/>
        <v>457.5262303664922</v>
      </c>
      <c r="I7" s="58">
        <f t="shared" si="0"/>
        <v>3.753769633507865</v>
      </c>
      <c r="J7" s="58">
        <f t="shared" si="0"/>
        <v>5.32</v>
      </c>
      <c r="K7" s="58">
        <f t="shared" si="0"/>
        <v>0</v>
      </c>
      <c r="L7" s="58">
        <f t="shared" si="0"/>
        <v>0</v>
      </c>
      <c r="M7" s="58">
        <f t="shared" si="0"/>
        <v>50</v>
      </c>
      <c r="N7" s="58">
        <f t="shared" si="0"/>
        <v>0</v>
      </c>
      <c r="O7" s="58">
        <f t="shared" si="0"/>
        <v>0</v>
      </c>
      <c r="P7" s="58">
        <f t="shared" si="0"/>
        <v>0</v>
      </c>
      <c r="Q7" s="58">
        <f t="shared" si="0"/>
        <v>0</v>
      </c>
      <c r="R7" s="58">
        <f t="shared" si="0"/>
        <v>0</v>
      </c>
      <c r="S7" s="58">
        <f t="shared" si="0"/>
        <v>0</v>
      </c>
      <c r="T7" s="58">
        <f t="shared" si="0"/>
        <v>0</v>
      </c>
    </row>
    <row r="8" spans="1:20" ht="42.75" customHeight="1">
      <c r="A8" s="206">
        <v>210</v>
      </c>
      <c r="B8" s="61" t="s">
        <v>105</v>
      </c>
      <c r="C8" s="206"/>
      <c r="D8" s="212" t="s">
        <v>103</v>
      </c>
      <c r="E8" s="190" t="s">
        <v>106</v>
      </c>
      <c r="F8" s="213">
        <v>95.5</v>
      </c>
      <c r="G8" s="192">
        <f>SUM(H8:P8)</f>
        <v>95.5</v>
      </c>
      <c r="H8" s="192">
        <f>F8-I8-J8-M8</f>
        <v>66.84</v>
      </c>
      <c r="I8" s="217">
        <v>1</v>
      </c>
      <c r="J8" s="213">
        <v>2.66</v>
      </c>
      <c r="K8" s="192"/>
      <c r="L8" s="192"/>
      <c r="M8" s="192">
        <v>25</v>
      </c>
      <c r="N8" s="192"/>
      <c r="O8" s="192"/>
      <c r="P8" s="192"/>
      <c r="Q8" s="192"/>
      <c r="R8" s="192"/>
      <c r="S8" s="192"/>
      <c r="T8" s="192"/>
    </row>
    <row r="9" spans="1:20" s="54" customFormat="1" ht="35.25" customHeight="1">
      <c r="A9" s="61" t="s">
        <v>107</v>
      </c>
      <c r="B9" s="61" t="s">
        <v>105</v>
      </c>
      <c r="C9" s="61" t="s">
        <v>105</v>
      </c>
      <c r="D9" s="212" t="s">
        <v>103</v>
      </c>
      <c r="E9" s="65" t="s">
        <v>108</v>
      </c>
      <c r="F9" s="213">
        <v>95.5</v>
      </c>
      <c r="G9" s="192">
        <f>SUM(H9:P9)</f>
        <v>95.5</v>
      </c>
      <c r="H9" s="192">
        <f>F9-I9-J9-M9</f>
        <v>66.84</v>
      </c>
      <c r="I9" s="217">
        <v>1</v>
      </c>
      <c r="J9" s="213">
        <v>2.66</v>
      </c>
      <c r="K9" s="192"/>
      <c r="L9" s="192"/>
      <c r="M9" s="192">
        <v>25</v>
      </c>
      <c r="N9" s="192"/>
      <c r="O9" s="192"/>
      <c r="P9" s="192"/>
      <c r="Q9" s="192"/>
      <c r="R9" s="192"/>
      <c r="S9" s="192"/>
      <c r="T9" s="192"/>
    </row>
    <row r="10" spans="1:20" s="54" customFormat="1" ht="35.25" customHeight="1">
      <c r="A10" s="61" t="s">
        <v>107</v>
      </c>
      <c r="B10" s="61" t="s">
        <v>109</v>
      </c>
      <c r="C10" s="61"/>
      <c r="D10" s="212" t="s">
        <v>103</v>
      </c>
      <c r="E10" s="65" t="s">
        <v>110</v>
      </c>
      <c r="F10" s="213">
        <v>3.5</v>
      </c>
      <c r="G10" s="213">
        <v>3.5</v>
      </c>
      <c r="H10" s="213">
        <v>3.5</v>
      </c>
      <c r="I10" s="217"/>
      <c r="J10" s="213"/>
      <c r="K10" s="192"/>
      <c r="L10" s="192"/>
      <c r="M10" s="192"/>
      <c r="N10" s="192"/>
      <c r="O10" s="192"/>
      <c r="P10" s="192"/>
      <c r="Q10" s="192"/>
      <c r="R10" s="192"/>
      <c r="S10" s="192"/>
      <c r="T10" s="192"/>
    </row>
    <row r="11" spans="1:20" s="54" customFormat="1" ht="35.25" customHeight="1">
      <c r="A11" s="61" t="s">
        <v>107</v>
      </c>
      <c r="B11" s="61" t="s">
        <v>109</v>
      </c>
      <c r="C11" s="61" t="s">
        <v>109</v>
      </c>
      <c r="D11" s="212" t="s">
        <v>103</v>
      </c>
      <c r="E11" s="66" t="s">
        <v>112</v>
      </c>
      <c r="F11" s="213">
        <v>3.5</v>
      </c>
      <c r="G11" s="213">
        <v>3.5</v>
      </c>
      <c r="H11" s="213">
        <v>3.5</v>
      </c>
      <c r="I11" s="217"/>
      <c r="J11" s="213"/>
      <c r="K11" s="192"/>
      <c r="L11" s="192"/>
      <c r="M11" s="192"/>
      <c r="N11" s="192"/>
      <c r="O11" s="192"/>
      <c r="P11" s="192"/>
      <c r="Q11" s="192"/>
      <c r="R11" s="192"/>
      <c r="S11" s="192"/>
      <c r="T11" s="192"/>
    </row>
    <row r="12" spans="1:20" s="54" customFormat="1" ht="35.25" customHeight="1">
      <c r="A12" s="61" t="s">
        <v>107</v>
      </c>
      <c r="B12" s="61" t="s">
        <v>115</v>
      </c>
      <c r="C12" s="61"/>
      <c r="D12" s="212" t="s">
        <v>103</v>
      </c>
      <c r="E12" s="65" t="s">
        <v>264</v>
      </c>
      <c r="F12" s="213">
        <f>SUM(F13:F15)</f>
        <v>379.8</v>
      </c>
      <c r="G12" s="213">
        <f>SUM(G13:G15)</f>
        <v>79.5</v>
      </c>
      <c r="H12" s="213">
        <f>SUM(H13:H15)</f>
        <v>79.37227748691099</v>
      </c>
      <c r="I12" s="213">
        <f>SUM(I13:I15)</f>
        <v>0.12772251308900617</v>
      </c>
      <c r="J12" s="213">
        <f>SUM(J13:J15)</f>
        <v>0</v>
      </c>
      <c r="K12" s="213">
        <f aca="true" t="shared" si="1" ref="K12:T12">SUM(K13:K15)</f>
        <v>0</v>
      </c>
      <c r="L12" s="213">
        <f t="shared" si="1"/>
        <v>0</v>
      </c>
      <c r="M12" s="213">
        <f t="shared" si="1"/>
        <v>0</v>
      </c>
      <c r="N12" s="213">
        <f t="shared" si="1"/>
        <v>0</v>
      </c>
      <c r="O12" s="213">
        <f t="shared" si="1"/>
        <v>0</v>
      </c>
      <c r="P12" s="213">
        <f t="shared" si="1"/>
        <v>0</v>
      </c>
      <c r="Q12" s="213">
        <f t="shared" si="1"/>
        <v>0</v>
      </c>
      <c r="R12" s="213">
        <f t="shared" si="1"/>
        <v>0</v>
      </c>
      <c r="S12" s="213">
        <f t="shared" si="1"/>
        <v>0</v>
      </c>
      <c r="T12" s="213">
        <f t="shared" si="1"/>
        <v>0</v>
      </c>
    </row>
    <row r="13" spans="1:20" ht="14.25">
      <c r="A13" s="61" t="s">
        <v>107</v>
      </c>
      <c r="B13" s="61" t="s">
        <v>115</v>
      </c>
      <c r="C13" s="61" t="s">
        <v>105</v>
      </c>
      <c r="D13" s="212" t="s">
        <v>103</v>
      </c>
      <c r="E13" s="65" t="s">
        <v>117</v>
      </c>
      <c r="F13" s="214">
        <v>7.7</v>
      </c>
      <c r="G13" s="192">
        <f>SUM(H13:P13)</f>
        <v>7.7</v>
      </c>
      <c r="H13" s="192">
        <f>F13-I13-J13-M13</f>
        <v>7.638821989528796</v>
      </c>
      <c r="I13" s="198">
        <v>0.061178010471204636</v>
      </c>
      <c r="J13" s="72"/>
      <c r="K13" s="72"/>
      <c r="L13" s="72"/>
      <c r="M13" s="72"/>
      <c r="N13" s="72"/>
      <c r="O13" s="72"/>
      <c r="P13" s="72"/>
      <c r="Q13" s="72"/>
      <c r="R13" s="72"/>
      <c r="S13" s="72"/>
      <c r="T13" s="72"/>
    </row>
    <row r="14" spans="1:20" ht="14.25">
      <c r="A14" s="61" t="s">
        <v>107</v>
      </c>
      <c r="B14" s="61" t="s">
        <v>115</v>
      </c>
      <c r="C14">
        <v>2</v>
      </c>
      <c r="D14" s="212" t="s">
        <v>103</v>
      </c>
      <c r="E14" s="65" t="s">
        <v>118</v>
      </c>
      <c r="F14" s="214">
        <v>300.3</v>
      </c>
      <c r="G14" s="192"/>
      <c r="H14" s="192"/>
      <c r="I14" s="198"/>
      <c r="J14" s="72"/>
      <c r="K14" s="72"/>
      <c r="L14" s="72"/>
      <c r="M14" s="72"/>
      <c r="N14" s="72"/>
      <c r="O14" s="72"/>
      <c r="P14" s="72"/>
      <c r="Q14" s="72"/>
      <c r="R14" s="72"/>
      <c r="S14" s="72"/>
      <c r="T14" s="72"/>
    </row>
    <row r="15" spans="1:20" ht="14.25">
      <c r="A15" s="61" t="s">
        <v>107</v>
      </c>
      <c r="B15" s="61" t="s">
        <v>115</v>
      </c>
      <c r="C15" s="61" t="s">
        <v>113</v>
      </c>
      <c r="D15" s="212" t="s">
        <v>103</v>
      </c>
      <c r="E15" s="65" t="s">
        <v>119</v>
      </c>
      <c r="F15" s="215">
        <v>71.8</v>
      </c>
      <c r="G15" s="192">
        <f aca="true" t="shared" si="2" ref="G15:G20">SUM(H15:P15)</f>
        <v>71.8</v>
      </c>
      <c r="H15" s="192">
        <f aca="true" t="shared" si="3" ref="H15:H20">F15-I15-J15-M15</f>
        <v>71.7334554973822</v>
      </c>
      <c r="I15" s="198">
        <v>0.06654450261780154</v>
      </c>
      <c r="J15" s="72"/>
      <c r="K15" s="72"/>
      <c r="L15" s="72"/>
      <c r="M15" s="72"/>
      <c r="N15" s="72"/>
      <c r="O15" s="72"/>
      <c r="P15" s="72"/>
      <c r="Q15" s="72"/>
      <c r="R15" s="72"/>
      <c r="S15" s="72"/>
      <c r="T15" s="72"/>
    </row>
    <row r="16" spans="1:20" ht="14.25">
      <c r="A16" s="61" t="s">
        <v>107</v>
      </c>
      <c r="B16" s="61" t="s">
        <v>120</v>
      </c>
      <c r="C16" s="61"/>
      <c r="D16" s="212" t="s">
        <v>103</v>
      </c>
      <c r="E16" s="65" t="s">
        <v>121</v>
      </c>
      <c r="F16" s="215">
        <f>SUM(F17:F19)</f>
        <v>96.69999999999999</v>
      </c>
      <c r="G16" s="215">
        <f aca="true" t="shared" si="4" ref="G16:Q16">SUM(G17:G19)</f>
        <v>74.69999999999999</v>
      </c>
      <c r="H16" s="215">
        <f t="shared" si="4"/>
        <v>74.00557591623036</v>
      </c>
      <c r="I16" s="215">
        <f t="shared" si="4"/>
        <v>0.6944240837696376</v>
      </c>
      <c r="J16" s="215">
        <f t="shared" si="4"/>
        <v>0</v>
      </c>
      <c r="K16" s="215">
        <f t="shared" si="4"/>
        <v>0</v>
      </c>
      <c r="L16" s="215">
        <f t="shared" si="4"/>
        <v>0</v>
      </c>
      <c r="M16" s="215">
        <f t="shared" si="4"/>
        <v>0</v>
      </c>
      <c r="N16" s="215">
        <f t="shared" si="4"/>
        <v>0</v>
      </c>
      <c r="O16" s="215">
        <f t="shared" si="4"/>
        <v>0</v>
      </c>
      <c r="P16" s="215">
        <f t="shared" si="4"/>
        <v>0</v>
      </c>
      <c r="Q16" s="215">
        <f t="shared" si="4"/>
        <v>0</v>
      </c>
      <c r="R16" s="72"/>
      <c r="S16" s="72"/>
      <c r="T16" s="72"/>
    </row>
    <row r="17" spans="1:20" ht="14.25">
      <c r="A17" s="61" t="s">
        <v>107</v>
      </c>
      <c r="B17" s="61" t="s">
        <v>120</v>
      </c>
      <c r="C17" s="61" t="s">
        <v>105</v>
      </c>
      <c r="D17" s="212" t="s">
        <v>103</v>
      </c>
      <c r="E17" s="65" t="s">
        <v>122</v>
      </c>
      <c r="F17" s="214">
        <v>41.9</v>
      </c>
      <c r="G17" s="192">
        <f t="shared" si="2"/>
        <v>41.9</v>
      </c>
      <c r="H17" s="192">
        <f t="shared" si="3"/>
        <v>41.557617801047115</v>
      </c>
      <c r="I17" s="198">
        <v>0.34238219895288147</v>
      </c>
      <c r="J17" s="72"/>
      <c r="K17" s="72"/>
      <c r="L17" s="72"/>
      <c r="M17" s="72"/>
      <c r="N17" s="72"/>
      <c r="O17" s="72"/>
      <c r="P17" s="72"/>
      <c r="Q17" s="72"/>
      <c r="R17" s="72"/>
      <c r="S17" s="72"/>
      <c r="T17" s="72"/>
    </row>
    <row r="18" spans="1:20" ht="14.25">
      <c r="A18" s="61" t="s">
        <v>107</v>
      </c>
      <c r="B18" s="61" t="s">
        <v>120</v>
      </c>
      <c r="C18" s="61" t="s">
        <v>109</v>
      </c>
      <c r="D18" s="212" t="s">
        <v>103</v>
      </c>
      <c r="E18" s="65" t="s">
        <v>123</v>
      </c>
      <c r="F18" s="214">
        <v>32.8</v>
      </c>
      <c r="G18" s="192">
        <f t="shared" si="2"/>
        <v>32.8</v>
      </c>
      <c r="H18" s="192">
        <f t="shared" si="3"/>
        <v>32.44795811518324</v>
      </c>
      <c r="I18" s="198">
        <v>0.35204188481675613</v>
      </c>
      <c r="J18" s="72"/>
      <c r="K18" s="72"/>
      <c r="L18" s="72"/>
      <c r="M18" s="72"/>
      <c r="N18" s="72"/>
      <c r="O18" s="72"/>
      <c r="P18" s="72"/>
      <c r="Q18" s="72"/>
      <c r="R18" s="72"/>
      <c r="S18" s="72"/>
      <c r="T18" s="72"/>
    </row>
    <row r="19" spans="1:20" ht="14.25">
      <c r="A19" s="61" t="s">
        <v>107</v>
      </c>
      <c r="B19" s="61" t="s">
        <v>120</v>
      </c>
      <c r="C19" s="61" t="s">
        <v>115</v>
      </c>
      <c r="D19" s="212" t="s">
        <v>103</v>
      </c>
      <c r="E19" s="66" t="s">
        <v>124</v>
      </c>
      <c r="F19" s="214">
        <v>22</v>
      </c>
      <c r="G19" s="192"/>
      <c r="H19" s="192"/>
      <c r="I19" s="198"/>
      <c r="J19" s="72"/>
      <c r="K19" s="72"/>
      <c r="L19" s="72"/>
      <c r="M19" s="72"/>
      <c r="N19" s="72"/>
      <c r="O19" s="72"/>
      <c r="P19" s="72"/>
      <c r="Q19" s="72"/>
      <c r="R19" s="72"/>
      <c r="S19" s="72"/>
      <c r="T19" s="72"/>
    </row>
    <row r="20" spans="1:20" ht="14.25">
      <c r="A20" s="61" t="s">
        <v>107</v>
      </c>
      <c r="B20" s="61" t="s">
        <v>113</v>
      </c>
      <c r="C20" s="61"/>
      <c r="D20" s="212" t="s">
        <v>103</v>
      </c>
      <c r="E20" s="70" t="s">
        <v>133</v>
      </c>
      <c r="F20" s="216">
        <v>5.1</v>
      </c>
      <c r="G20" s="192">
        <f t="shared" si="2"/>
        <v>5.1</v>
      </c>
      <c r="H20" s="192">
        <f t="shared" si="3"/>
        <v>5.0452617801047115</v>
      </c>
      <c r="I20" s="198">
        <v>0.05473821989528843</v>
      </c>
      <c r="J20" s="72"/>
      <c r="K20" s="72"/>
      <c r="L20" s="72"/>
      <c r="M20" s="72"/>
      <c r="N20" s="72"/>
      <c r="O20" s="72"/>
      <c r="P20" s="72"/>
      <c r="Q20" s="72"/>
      <c r="R20" s="72"/>
      <c r="S20" s="72"/>
      <c r="T20" s="72"/>
    </row>
    <row r="21" spans="1:20" ht="14.25">
      <c r="A21" s="69" t="s">
        <v>107</v>
      </c>
      <c r="B21" s="69" t="s">
        <v>113</v>
      </c>
      <c r="C21" s="69" t="s">
        <v>105</v>
      </c>
      <c r="D21" s="212" t="s">
        <v>103</v>
      </c>
      <c r="E21" s="70" t="s">
        <v>133</v>
      </c>
      <c r="F21" s="216">
        <v>5.1</v>
      </c>
      <c r="G21" s="192">
        <f>SUM(H21:P21)</f>
        <v>5.1</v>
      </c>
      <c r="H21" s="192">
        <f>F21-I21-J21-M21</f>
        <v>5.0452617801047115</v>
      </c>
      <c r="I21" s="198">
        <v>0.05473821989528843</v>
      </c>
      <c r="J21" s="72"/>
      <c r="K21" s="72"/>
      <c r="L21" s="72"/>
      <c r="M21" s="72"/>
      <c r="N21" s="72"/>
      <c r="O21" s="72"/>
      <c r="P21" s="72"/>
      <c r="Q21" s="72"/>
      <c r="R21" s="72"/>
      <c r="S21" s="72"/>
      <c r="T21" s="72"/>
    </row>
  </sheetData>
  <sheetProtection formatCells="0" formatColumns="0" formatRows="0"/>
  <mergeCells count="22">
    <mergeCell ref="P5:P6"/>
    <mergeCell ref="Q5:Q6"/>
    <mergeCell ref="R5:R6"/>
    <mergeCell ref="S5:S6"/>
    <mergeCell ref="T5:T6"/>
    <mergeCell ref="A4:C5"/>
    <mergeCell ref="J5:J6"/>
    <mergeCell ref="K5:K6"/>
    <mergeCell ref="L5:L6"/>
    <mergeCell ref="M5:M6"/>
    <mergeCell ref="N5:N6"/>
    <mergeCell ref="O5:O6"/>
    <mergeCell ref="A2:T2"/>
    <mergeCell ref="S3:T3"/>
    <mergeCell ref="G4:Q4"/>
    <mergeCell ref="R4:T4"/>
    <mergeCell ref="D4:D6"/>
    <mergeCell ref="E4:E6"/>
    <mergeCell ref="F4:F6"/>
    <mergeCell ref="G5:G6"/>
    <mergeCell ref="H5:H6"/>
    <mergeCell ref="I5:I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1"/>
  <sheetViews>
    <sheetView showGridLines="0" showZeros="0" zoomScalePageLayoutView="0" workbookViewId="0" topLeftCell="A9">
      <selection activeCell="A22" sqref="A22:IV22"/>
    </sheetView>
  </sheetViews>
  <sheetFormatPr defaultColWidth="6.875" defaultRowHeight="22.5" customHeight="1"/>
  <cols>
    <col min="1" max="3" width="4.00390625" style="200" customWidth="1"/>
    <col min="4" max="4" width="11.125" style="200" customWidth="1"/>
    <col min="5" max="5" width="30.125" style="200" customWidth="1"/>
    <col min="6" max="6" width="11.375" style="200" customWidth="1"/>
    <col min="7" max="12" width="10.375" style="200" customWidth="1"/>
    <col min="13" max="246" width="6.75390625" style="200" customWidth="1"/>
    <col min="247" max="252" width="6.75390625" style="201" customWidth="1"/>
    <col min="253" max="253" width="6.875" style="202" customWidth="1"/>
    <col min="254" max="16384" width="6.875" style="202" customWidth="1"/>
  </cols>
  <sheetData>
    <row r="1" spans="12:253" ht="22.5" customHeight="1">
      <c r="L1" s="200" t="s">
        <v>292</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490" t="s">
        <v>293</v>
      </c>
      <c r="B2" s="490"/>
      <c r="C2" s="490"/>
      <c r="D2" s="490"/>
      <c r="E2" s="490"/>
      <c r="F2" s="490"/>
      <c r="G2" s="490"/>
      <c r="H2" s="490"/>
      <c r="I2" s="490"/>
      <c r="J2" s="490"/>
      <c r="K2" s="490"/>
      <c r="L2" s="490"/>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03"/>
      <c r="H3" s="203"/>
      <c r="J3" s="491" t="s">
        <v>77</v>
      </c>
      <c r="K3" s="491"/>
      <c r="L3" s="491"/>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492" t="s">
        <v>97</v>
      </c>
      <c r="B4" s="492"/>
      <c r="C4" s="492"/>
      <c r="D4" s="493" t="s">
        <v>155</v>
      </c>
      <c r="E4" s="493" t="s">
        <v>98</v>
      </c>
      <c r="F4" s="493" t="s">
        <v>225</v>
      </c>
      <c r="G4" s="494" t="s">
        <v>259</v>
      </c>
      <c r="H4" s="493" t="s">
        <v>260</v>
      </c>
      <c r="I4" s="493" t="s">
        <v>261</v>
      </c>
      <c r="J4" s="493" t="s">
        <v>262</v>
      </c>
      <c r="K4" s="493" t="s">
        <v>263</v>
      </c>
      <c r="L4" s="493" t="s">
        <v>245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493" t="s">
        <v>100</v>
      </c>
      <c r="B5" s="493" t="s">
        <v>101</v>
      </c>
      <c r="C5" s="493" t="s">
        <v>102</v>
      </c>
      <c r="D5" s="493"/>
      <c r="E5" s="493"/>
      <c r="F5" s="493"/>
      <c r="G5" s="494"/>
      <c r="H5" s="493"/>
      <c r="I5" s="493"/>
      <c r="J5" s="493"/>
      <c r="K5" s="493"/>
      <c r="L5" s="493"/>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493"/>
      <c r="B6" s="493"/>
      <c r="C6" s="493"/>
      <c r="D6" s="493"/>
      <c r="E6" s="493"/>
      <c r="F6" s="493"/>
      <c r="G6" s="494"/>
      <c r="H6" s="493"/>
      <c r="I6" s="493"/>
      <c r="J6" s="493"/>
      <c r="K6" s="493"/>
      <c r="L6" s="493"/>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05" t="s">
        <v>92</v>
      </c>
      <c r="B7" s="205" t="s">
        <v>92</v>
      </c>
      <c r="C7" s="205" t="s">
        <v>92</v>
      </c>
      <c r="D7" s="205" t="s">
        <v>92</v>
      </c>
      <c r="E7" s="205" t="s">
        <v>92</v>
      </c>
      <c r="F7" s="205">
        <v>1</v>
      </c>
      <c r="G7" s="204">
        <v>2</v>
      </c>
      <c r="H7" s="204">
        <v>3</v>
      </c>
      <c r="I7" s="204">
        <v>4</v>
      </c>
      <c r="J7" s="205">
        <v>5</v>
      </c>
      <c r="K7" s="205"/>
      <c r="L7" s="205">
        <v>6</v>
      </c>
      <c r="M7" s="20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13" ht="22.5" customHeight="1">
      <c r="A8" s="206">
        <v>210</v>
      </c>
      <c r="B8" s="206"/>
      <c r="C8" s="205"/>
      <c r="D8" s="189" t="s">
        <v>103</v>
      </c>
      <c r="E8" s="190" t="s">
        <v>104</v>
      </c>
      <c r="F8" s="205">
        <v>888.9000000000001</v>
      </c>
      <c r="G8" s="205">
        <v>0</v>
      </c>
      <c r="H8" s="205">
        <v>0</v>
      </c>
      <c r="I8" s="205">
        <v>0</v>
      </c>
      <c r="J8" s="205">
        <v>0</v>
      </c>
      <c r="K8" s="205">
        <v>0</v>
      </c>
      <c r="L8" s="205">
        <v>888.9000000000001</v>
      </c>
      <c r="M8" s="203"/>
    </row>
    <row r="9" spans="1:13" ht="22.5" customHeight="1">
      <c r="A9" s="206">
        <v>210</v>
      </c>
      <c r="B9" s="61" t="s">
        <v>105</v>
      </c>
      <c r="C9" s="205"/>
      <c r="D9" s="189" t="s">
        <v>103</v>
      </c>
      <c r="E9" s="190" t="s">
        <v>106</v>
      </c>
      <c r="F9" s="63">
        <v>60.9</v>
      </c>
      <c r="G9" s="65"/>
      <c r="H9" s="207"/>
      <c r="I9" s="207"/>
      <c r="J9" s="207"/>
      <c r="K9" s="207"/>
      <c r="L9" s="63">
        <f>F9</f>
        <v>60.9</v>
      </c>
      <c r="M9" s="203"/>
    </row>
    <row r="10" spans="1:253" s="199" customFormat="1" ht="22.5" customHeight="1">
      <c r="A10" s="189" t="s">
        <v>215</v>
      </c>
      <c r="B10" s="189" t="s">
        <v>216</v>
      </c>
      <c r="C10" s="189" t="s">
        <v>216</v>
      </c>
      <c r="D10" s="189" t="s">
        <v>103</v>
      </c>
      <c r="E10" s="193" t="s">
        <v>108</v>
      </c>
      <c r="F10" s="63">
        <v>60.9</v>
      </c>
      <c r="G10" s="65"/>
      <c r="H10" s="207"/>
      <c r="I10" s="207"/>
      <c r="J10" s="207"/>
      <c r="K10" s="207"/>
      <c r="L10" s="63">
        <f>F10</f>
        <v>60.9</v>
      </c>
      <c r="M10" s="210"/>
      <c r="N10" s="203"/>
      <c r="O10" s="203"/>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row>
    <row r="11" spans="1:253" s="199" customFormat="1" ht="22.5" customHeight="1">
      <c r="A11" s="61" t="s">
        <v>107</v>
      </c>
      <c r="B11" s="61" t="s">
        <v>109</v>
      </c>
      <c r="C11" s="189"/>
      <c r="D11" s="189" t="s">
        <v>103</v>
      </c>
      <c r="E11" s="193" t="s">
        <v>110</v>
      </c>
      <c r="F11" s="63">
        <f>SUM(F12:F13)</f>
        <v>119.3</v>
      </c>
      <c r="G11" s="63">
        <f aca="true" t="shared" si="0" ref="G11:L11">SUM(G12:G13)</f>
        <v>0</v>
      </c>
      <c r="H11" s="63">
        <f t="shared" si="0"/>
        <v>0</v>
      </c>
      <c r="I11" s="63">
        <f t="shared" si="0"/>
        <v>0</v>
      </c>
      <c r="J11" s="63">
        <f t="shared" si="0"/>
        <v>0</v>
      </c>
      <c r="K11" s="63">
        <f t="shared" si="0"/>
        <v>0</v>
      </c>
      <c r="L11" s="63">
        <f t="shared" si="0"/>
        <v>119.3</v>
      </c>
      <c r="M11" s="210"/>
      <c r="N11" s="203"/>
      <c r="O11" s="203"/>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row>
    <row r="12" spans="1:253" ht="22.5" customHeight="1">
      <c r="A12" s="61" t="s">
        <v>107</v>
      </c>
      <c r="B12" s="61" t="s">
        <v>109</v>
      </c>
      <c r="C12" s="61" t="s">
        <v>109</v>
      </c>
      <c r="D12" s="189" t="s">
        <v>103</v>
      </c>
      <c r="E12" s="194" t="s">
        <v>112</v>
      </c>
      <c r="F12" s="63">
        <v>5</v>
      </c>
      <c r="G12" s="66"/>
      <c r="H12" s="208"/>
      <c r="I12" s="209"/>
      <c r="J12" s="209"/>
      <c r="K12" s="209"/>
      <c r="L12" s="63">
        <f>F12</f>
        <v>5</v>
      </c>
      <c r="M12" s="211"/>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2.5" customHeight="1">
      <c r="A13" s="61" t="s">
        <v>107</v>
      </c>
      <c r="B13" s="61" t="s">
        <v>109</v>
      </c>
      <c r="C13" s="61" t="s">
        <v>113</v>
      </c>
      <c r="D13" s="189" t="s">
        <v>103</v>
      </c>
      <c r="E13" s="194" t="s">
        <v>114</v>
      </c>
      <c r="F13" s="67">
        <v>114.3</v>
      </c>
      <c r="G13" s="65"/>
      <c r="H13" s="209"/>
      <c r="I13" s="209"/>
      <c r="J13" s="209"/>
      <c r="K13" s="209"/>
      <c r="L13" s="63">
        <f>F13</f>
        <v>114.3</v>
      </c>
      <c r="M13" s="211"/>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2.5" customHeight="1">
      <c r="A14" s="61" t="s">
        <v>107</v>
      </c>
      <c r="B14" s="61" t="s">
        <v>115</v>
      </c>
      <c r="C14" s="61"/>
      <c r="D14" s="189" t="s">
        <v>103</v>
      </c>
      <c r="E14" s="194" t="s">
        <v>264</v>
      </c>
      <c r="F14" s="67">
        <f>SUM(F15:F17)</f>
        <v>610</v>
      </c>
      <c r="G14" s="67">
        <f aca="true" t="shared" si="1" ref="G14:L14">SUM(G15:G17)</f>
        <v>0</v>
      </c>
      <c r="H14" s="67">
        <f t="shared" si="1"/>
        <v>0</v>
      </c>
      <c r="I14" s="67">
        <f t="shared" si="1"/>
        <v>0</v>
      </c>
      <c r="J14" s="67">
        <f t="shared" si="1"/>
        <v>0</v>
      </c>
      <c r="K14" s="67">
        <f t="shared" si="1"/>
        <v>0</v>
      </c>
      <c r="L14" s="67">
        <f t="shared" si="1"/>
        <v>610</v>
      </c>
      <c r="M14" s="211"/>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2.5" customHeight="1">
      <c r="A15" s="61" t="s">
        <v>107</v>
      </c>
      <c r="B15" s="61" t="s">
        <v>115</v>
      </c>
      <c r="C15" s="61" t="s">
        <v>105</v>
      </c>
      <c r="D15" s="189" t="s">
        <v>103</v>
      </c>
      <c r="E15" s="194" t="s">
        <v>117</v>
      </c>
      <c r="F15" s="63">
        <v>15</v>
      </c>
      <c r="G15" s="65"/>
      <c r="H15" s="209"/>
      <c r="I15" s="209"/>
      <c r="J15" s="209"/>
      <c r="K15" s="209"/>
      <c r="L15" s="63">
        <f>F15</f>
        <v>15</v>
      </c>
      <c r="M15" s="211"/>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2.5" customHeight="1">
      <c r="A16" s="61" t="s">
        <v>107</v>
      </c>
      <c r="B16" s="61" t="s">
        <v>115</v>
      </c>
      <c r="C16" s="61" t="s">
        <v>109</v>
      </c>
      <c r="D16" s="189" t="s">
        <v>103</v>
      </c>
      <c r="E16" s="194" t="s">
        <v>118</v>
      </c>
      <c r="F16" s="67">
        <v>565</v>
      </c>
      <c r="G16" s="65"/>
      <c r="H16" s="209"/>
      <c r="I16" s="209"/>
      <c r="J16" s="209"/>
      <c r="K16" s="209"/>
      <c r="L16" s="63">
        <f>F16</f>
        <v>565</v>
      </c>
      <c r="M16" s="211"/>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s="61" t="s">
        <v>107</v>
      </c>
      <c r="B17" s="61" t="s">
        <v>115</v>
      </c>
      <c r="C17" s="61" t="s">
        <v>113</v>
      </c>
      <c r="D17" s="189" t="s">
        <v>103</v>
      </c>
      <c r="E17" s="194" t="s">
        <v>119</v>
      </c>
      <c r="F17" s="67">
        <v>30</v>
      </c>
      <c r="G17" s="65"/>
      <c r="H17" s="209"/>
      <c r="I17" s="209"/>
      <c r="J17" s="209"/>
      <c r="K17" s="209"/>
      <c r="L17" s="63">
        <f>F17</f>
        <v>30</v>
      </c>
      <c r="M17" s="211"/>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s="61" t="s">
        <v>107</v>
      </c>
      <c r="B18" s="61" t="s">
        <v>120</v>
      </c>
      <c r="C18" s="61"/>
      <c r="D18" s="189" t="s">
        <v>103</v>
      </c>
      <c r="E18" s="194" t="s">
        <v>121</v>
      </c>
      <c r="F18" s="67">
        <f>SUM(F19:F21)</f>
        <v>98.7</v>
      </c>
      <c r="G18" s="67">
        <f aca="true" t="shared" si="2" ref="G18:L18">SUM(G19:G21)</f>
        <v>0</v>
      </c>
      <c r="H18" s="67">
        <f t="shared" si="2"/>
        <v>0</v>
      </c>
      <c r="I18" s="67">
        <f t="shared" si="2"/>
        <v>0</v>
      </c>
      <c r="J18" s="67">
        <f t="shared" si="2"/>
        <v>0</v>
      </c>
      <c r="K18" s="67">
        <f t="shared" si="2"/>
        <v>0</v>
      </c>
      <c r="L18" s="67">
        <f t="shared" si="2"/>
        <v>98.7</v>
      </c>
      <c r="M18" s="211"/>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s="61" t="s">
        <v>107</v>
      </c>
      <c r="B19" s="61" t="s">
        <v>120</v>
      </c>
      <c r="C19" s="61" t="s">
        <v>105</v>
      </c>
      <c r="D19" s="189" t="s">
        <v>103</v>
      </c>
      <c r="E19" s="194" t="s">
        <v>122</v>
      </c>
      <c r="F19" s="63">
        <v>40.6</v>
      </c>
      <c r="G19" s="65"/>
      <c r="H19" s="209"/>
      <c r="I19" s="209"/>
      <c r="J19" s="209"/>
      <c r="K19" s="209"/>
      <c r="L19" s="63">
        <f>F19</f>
        <v>40.6</v>
      </c>
      <c r="M19" s="211"/>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s="61" t="s">
        <v>107</v>
      </c>
      <c r="B20" s="61" t="s">
        <v>120</v>
      </c>
      <c r="C20" s="61" t="s">
        <v>109</v>
      </c>
      <c r="D20" s="189" t="s">
        <v>103</v>
      </c>
      <c r="E20" s="194" t="s">
        <v>123</v>
      </c>
      <c r="F20" s="63">
        <v>17.4</v>
      </c>
      <c r="G20" s="65"/>
      <c r="H20" s="209"/>
      <c r="I20" s="209"/>
      <c r="J20" s="209"/>
      <c r="K20" s="209"/>
      <c r="L20" s="63">
        <f>F20</f>
        <v>17.4</v>
      </c>
      <c r="M20" s="211"/>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s="61" t="s">
        <v>107</v>
      </c>
      <c r="B21" s="61" t="s">
        <v>120</v>
      </c>
      <c r="C21" s="61" t="s">
        <v>115</v>
      </c>
      <c r="D21" s="189" t="s">
        <v>103</v>
      </c>
      <c r="E21" s="194" t="s">
        <v>124</v>
      </c>
      <c r="F21" s="67">
        <v>40.7</v>
      </c>
      <c r="G21" s="66"/>
      <c r="H21" s="72"/>
      <c r="I21" s="72"/>
      <c r="J21" s="72"/>
      <c r="K21" s="72"/>
      <c r="L21" s="63">
        <f>F21</f>
        <v>40.7</v>
      </c>
      <c r="M21" s="21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15">
    <mergeCell ref="H4:H6"/>
    <mergeCell ref="I4:I6"/>
    <mergeCell ref="J4:J6"/>
    <mergeCell ref="K4:K6"/>
    <mergeCell ref="L4:L6"/>
    <mergeCell ref="A2:L2"/>
    <mergeCell ref="J3:L3"/>
    <mergeCell ref="A4:C4"/>
    <mergeCell ref="A5:A6"/>
    <mergeCell ref="B5:B6"/>
    <mergeCell ref="C5:C6"/>
    <mergeCell ref="D4:D6"/>
    <mergeCell ref="E4:E6"/>
    <mergeCell ref="F4:F6"/>
    <mergeCell ref="G4: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22"/>
  <sheetViews>
    <sheetView showGridLines="0" showZeros="0" zoomScalePageLayoutView="0" workbookViewId="0" topLeftCell="A1">
      <selection activeCell="I10" sqref="I10"/>
    </sheetView>
  </sheetViews>
  <sheetFormatPr defaultColWidth="6.875" defaultRowHeight="22.5" customHeight="1"/>
  <cols>
    <col min="1" max="1" width="8.375" style="381" customWidth="1"/>
    <col min="2" max="2" width="25.50390625" style="381" customWidth="1"/>
    <col min="3" max="13" width="9.875" style="381" customWidth="1"/>
    <col min="14" max="255" width="6.75390625" style="381" customWidth="1"/>
    <col min="256" max="16384" width="6.875" style="382" customWidth="1"/>
  </cols>
  <sheetData>
    <row r="1" spans="2:255" ht="22.5" customHeight="1">
      <c r="B1" s="383"/>
      <c r="C1" s="383"/>
      <c r="D1" s="383"/>
      <c r="E1" s="383"/>
      <c r="F1" s="383"/>
      <c r="G1" s="383"/>
      <c r="H1" s="383"/>
      <c r="I1" s="383"/>
      <c r="J1" s="383"/>
      <c r="M1" s="393"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01" t="s">
        <v>76</v>
      </c>
      <c r="B2" s="401"/>
      <c r="C2" s="401"/>
      <c r="D2" s="401"/>
      <c r="E2" s="401"/>
      <c r="F2" s="401"/>
      <c r="G2" s="401"/>
      <c r="H2" s="401"/>
      <c r="I2" s="401"/>
      <c r="J2" s="401"/>
      <c r="K2" s="401"/>
      <c r="L2" s="401"/>
      <c r="M2" s="401"/>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384"/>
      <c r="C3" s="384"/>
      <c r="D3" s="385"/>
      <c r="E3" s="385"/>
      <c r="F3" s="385"/>
      <c r="G3" s="384"/>
      <c r="H3" s="384"/>
      <c r="I3" s="384"/>
      <c r="J3" s="384"/>
      <c r="L3" s="402" t="s">
        <v>77</v>
      </c>
      <c r="M3" s="402"/>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04" t="s">
        <v>78</v>
      </c>
      <c r="B4" s="404" t="s">
        <v>79</v>
      </c>
      <c r="C4" s="405" t="s">
        <v>80</v>
      </c>
      <c r="D4" s="403" t="s">
        <v>81</v>
      </c>
      <c r="E4" s="403"/>
      <c r="F4" s="403"/>
      <c r="G4" s="404" t="s">
        <v>82</v>
      </c>
      <c r="H4" s="404" t="s">
        <v>83</v>
      </c>
      <c r="I4" s="404" t="s">
        <v>84</v>
      </c>
      <c r="J4" s="404" t="s">
        <v>85</v>
      </c>
      <c r="K4" s="404" t="s">
        <v>86</v>
      </c>
      <c r="L4" s="406" t="s">
        <v>87</v>
      </c>
      <c r="M4" s="407"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04"/>
      <c r="B5" s="404"/>
      <c r="C5" s="404"/>
      <c r="D5" s="386" t="s">
        <v>89</v>
      </c>
      <c r="E5" s="386" t="s">
        <v>90</v>
      </c>
      <c r="F5" s="386" t="s">
        <v>91</v>
      </c>
      <c r="G5" s="404"/>
      <c r="H5" s="404"/>
      <c r="I5" s="404"/>
      <c r="J5" s="404"/>
      <c r="K5" s="404"/>
      <c r="L5" s="404"/>
      <c r="M5" s="408"/>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87" t="s">
        <v>92</v>
      </c>
      <c r="B6" s="387" t="s">
        <v>92</v>
      </c>
      <c r="C6" s="387">
        <v>1</v>
      </c>
      <c r="D6" s="387">
        <v>2</v>
      </c>
      <c r="E6" s="387">
        <v>3</v>
      </c>
      <c r="F6" s="387">
        <v>4</v>
      </c>
      <c r="G6" s="387">
        <v>5</v>
      </c>
      <c r="H6" s="387">
        <v>6</v>
      </c>
      <c r="I6" s="387">
        <v>7</v>
      </c>
      <c r="J6" s="387">
        <v>8</v>
      </c>
      <c r="K6" s="387">
        <v>9</v>
      </c>
      <c r="L6" s="387">
        <v>10</v>
      </c>
      <c r="M6" s="39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80" customFormat="1" ht="23.25" customHeight="1">
      <c r="A7" s="388" t="s">
        <v>93</v>
      </c>
      <c r="B7" s="388" t="s">
        <v>94</v>
      </c>
      <c r="C7" s="389">
        <f>D7+I7+L7</f>
        <v>46384.2</v>
      </c>
      <c r="D7" s="389">
        <f>SUM(E7:F7)</f>
        <v>9827.2</v>
      </c>
      <c r="E7" s="389">
        <v>9827.2</v>
      </c>
      <c r="F7" s="389">
        <v>0</v>
      </c>
      <c r="G7" s="389"/>
      <c r="H7" s="389"/>
      <c r="I7" s="271">
        <v>33657</v>
      </c>
      <c r="J7" s="389"/>
      <c r="K7" s="389"/>
      <c r="L7" s="271">
        <v>2900</v>
      </c>
      <c r="M7" s="389"/>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row>
    <row r="8" spans="1:255" ht="29.25" customHeight="1">
      <c r="A8" s="390"/>
      <c r="B8" s="390"/>
      <c r="C8" s="390"/>
      <c r="D8" s="390"/>
      <c r="E8" s="390"/>
      <c r="F8" s="390"/>
      <c r="G8" s="390"/>
      <c r="H8" s="390"/>
      <c r="I8" s="390"/>
      <c r="J8" s="390"/>
      <c r="K8" s="390"/>
      <c r="L8" s="390"/>
      <c r="M8" s="390"/>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90"/>
      <c r="B9" s="390"/>
      <c r="C9" s="390"/>
      <c r="D9" s="390"/>
      <c r="E9" s="390"/>
      <c r="F9" s="390"/>
      <c r="G9" s="390"/>
      <c r="H9" s="390"/>
      <c r="I9" s="390"/>
      <c r="J9" s="390"/>
      <c r="K9" s="390"/>
      <c r="L9" s="390"/>
      <c r="M9" s="390"/>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90"/>
      <c r="B10" s="390"/>
      <c r="C10" s="391"/>
      <c r="D10" s="390"/>
      <c r="E10" s="390"/>
      <c r="F10" s="390"/>
      <c r="G10" s="390"/>
      <c r="H10" s="390"/>
      <c r="I10" s="390"/>
      <c r="J10" s="390"/>
      <c r="K10" s="390"/>
      <c r="L10" s="390"/>
      <c r="M10" s="39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392"/>
      <c r="B11" s="390"/>
      <c r="C11" s="390"/>
      <c r="D11" s="390"/>
      <c r="E11" s="390"/>
      <c r="F11" s="390"/>
      <c r="G11" s="390"/>
      <c r="H11" s="390"/>
      <c r="I11" s="390"/>
      <c r="J11" s="390"/>
      <c r="K11" s="390"/>
      <c r="L11" s="390"/>
      <c r="M11" s="39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392"/>
      <c r="B12" s="390"/>
      <c r="C12" s="392"/>
      <c r="D12" s="390"/>
      <c r="E12" s="392"/>
      <c r="F12" s="392"/>
      <c r="G12" s="390"/>
      <c r="H12" s="390"/>
      <c r="I12" s="390"/>
      <c r="J12" s="390"/>
      <c r="K12" s="390"/>
      <c r="L12" s="390"/>
      <c r="M12" s="39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392"/>
      <c r="B13" s="392"/>
      <c r="C13" s="392"/>
      <c r="D13" s="392"/>
      <c r="E13" s="392"/>
      <c r="F13" s="390"/>
      <c r="G13" s="392"/>
      <c r="H13" s="392"/>
      <c r="I13" s="390"/>
      <c r="J13" s="390"/>
      <c r="K13" s="392"/>
      <c r="L13" s="392"/>
      <c r="M13" s="39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392"/>
      <c r="B14" s="392"/>
      <c r="C14" s="392"/>
      <c r="D14" s="392"/>
      <c r="E14" s="392"/>
      <c r="F14" s="392"/>
      <c r="G14" s="392"/>
      <c r="H14" s="392"/>
      <c r="I14" s="390"/>
      <c r="J14" s="392"/>
      <c r="K14" s="392"/>
      <c r="L14" s="392"/>
      <c r="M14" s="39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72"/>
      <c r="B15" s="72"/>
      <c r="C15" s="72"/>
      <c r="D15" s="72"/>
      <c r="E15" s="72"/>
      <c r="F15" s="72"/>
      <c r="G15" s="72"/>
      <c r="H15" s="72"/>
      <c r="I15" s="72"/>
      <c r="J15" s="72"/>
      <c r="K15" s="72"/>
      <c r="L15" s="72"/>
      <c r="M15" s="7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392"/>
      <c r="B16" s="392"/>
      <c r="C16" s="392"/>
      <c r="D16" s="392"/>
      <c r="E16" s="392"/>
      <c r="F16" s="390"/>
      <c r="G16" s="392"/>
      <c r="H16" s="392"/>
      <c r="I16" s="392"/>
      <c r="J16" s="392"/>
      <c r="K16" s="392"/>
      <c r="L16" s="392"/>
      <c r="M16" s="39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s="72"/>
      <c r="B17" s="72"/>
      <c r="C17" s="72"/>
      <c r="D17" s="72"/>
      <c r="E17" s="72"/>
      <c r="F17" s="390"/>
      <c r="G17" s="72"/>
      <c r="H17" s="72"/>
      <c r="I17" s="72"/>
      <c r="J17" s="72"/>
      <c r="K17" s="72"/>
      <c r="L17" s="72"/>
      <c r="M17" s="7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13" ht="22.5" customHeight="1">
      <c r="A18" s="392"/>
      <c r="B18" s="392"/>
      <c r="C18" s="392"/>
      <c r="D18" s="392"/>
      <c r="E18" s="392"/>
      <c r="F18" s="392"/>
      <c r="G18" s="392"/>
      <c r="H18" s="392"/>
      <c r="I18" s="392"/>
      <c r="J18" s="392"/>
      <c r="K18" s="392"/>
      <c r="L18" s="392"/>
      <c r="M18" s="392"/>
    </row>
    <row r="19" spans="1:13" ht="22.5" customHeight="1">
      <c r="A19" s="392"/>
      <c r="B19" s="392"/>
      <c r="C19" s="392"/>
      <c r="D19" s="392"/>
      <c r="E19" s="392"/>
      <c r="F19" s="392"/>
      <c r="G19" s="392"/>
      <c r="H19" s="392"/>
      <c r="I19" s="392"/>
      <c r="J19" s="392"/>
      <c r="K19" s="392"/>
      <c r="L19" s="392"/>
      <c r="M19" s="392"/>
    </row>
    <row r="20" spans="1:13" ht="22.5" customHeight="1">
      <c r="A20" s="392"/>
      <c r="B20" s="392"/>
      <c r="C20" s="392"/>
      <c r="D20" s="392"/>
      <c r="E20" s="392"/>
      <c r="F20" s="392"/>
      <c r="G20" s="392"/>
      <c r="H20" s="392"/>
      <c r="I20" s="392"/>
      <c r="J20" s="392"/>
      <c r="K20" s="392"/>
      <c r="L20" s="392"/>
      <c r="M20" s="392"/>
    </row>
    <row r="21" spans="1:13" ht="22.5" customHeight="1">
      <c r="A21" s="392"/>
      <c r="B21" s="392"/>
      <c r="C21" s="392"/>
      <c r="D21" s="392"/>
      <c r="E21" s="392"/>
      <c r="F21" s="392"/>
      <c r="G21" s="392"/>
      <c r="H21" s="392"/>
      <c r="I21" s="392"/>
      <c r="J21" s="392"/>
      <c r="K21" s="392"/>
      <c r="L21" s="392"/>
      <c r="M21" s="392"/>
    </row>
    <row r="22" spans="1:13" ht="22.5" customHeight="1">
      <c r="A22" s="392"/>
      <c r="B22" s="392"/>
      <c r="C22" s="392"/>
      <c r="D22" s="392"/>
      <c r="E22" s="392"/>
      <c r="F22" s="392"/>
      <c r="G22" s="392"/>
      <c r="H22" s="392"/>
      <c r="I22" s="392"/>
      <c r="J22" s="392"/>
      <c r="K22" s="392"/>
      <c r="L22" s="392"/>
      <c r="M22" s="392"/>
    </row>
  </sheetData>
  <sheetProtection formatCells="0" formatColumns="0" formatRows="0"/>
  <mergeCells count="13">
    <mergeCell ref="K4:K5"/>
    <mergeCell ref="L4:L5"/>
    <mergeCell ref="M4:M5"/>
    <mergeCell ref="A2:M2"/>
    <mergeCell ref="L3:M3"/>
    <mergeCell ref="D4:F4"/>
    <mergeCell ref="A4:A5"/>
    <mergeCell ref="B4:B5"/>
    <mergeCell ref="C4:C5"/>
    <mergeCell ref="G4:G5"/>
    <mergeCell ref="H4:H5"/>
    <mergeCell ref="I4:I5"/>
    <mergeCell ref="J4:J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M20"/>
  <sheetViews>
    <sheetView showGridLines="0" showZeros="0" zoomScalePageLayoutView="0" workbookViewId="0" topLeftCell="A7">
      <selection activeCell="A21" sqref="A21:IV21"/>
    </sheetView>
  </sheetViews>
  <sheetFormatPr defaultColWidth="9.00390625" defaultRowHeight="14.25"/>
  <cols>
    <col min="1" max="3" width="5.875" style="0" customWidth="1"/>
    <col min="5" max="5" width="14.875" style="0" customWidth="1"/>
    <col min="6" max="6" width="10.375" style="0" customWidth="1"/>
  </cols>
  <sheetData>
    <row r="1" ht="14.25" customHeight="1">
      <c r="K1" t="s">
        <v>294</v>
      </c>
    </row>
    <row r="2" spans="1:11" ht="31.5" customHeight="1">
      <c r="A2" s="436" t="s">
        <v>295</v>
      </c>
      <c r="B2" s="436"/>
      <c r="C2" s="436"/>
      <c r="D2" s="436"/>
      <c r="E2" s="436"/>
      <c r="F2" s="436"/>
      <c r="G2" s="436"/>
      <c r="H2" s="436"/>
      <c r="I2" s="436"/>
      <c r="J2" s="436"/>
      <c r="K2" s="436"/>
    </row>
    <row r="3" spans="10:11" ht="14.25" customHeight="1">
      <c r="J3" s="473" t="s">
        <v>77</v>
      </c>
      <c r="K3" s="473"/>
    </row>
    <row r="4" spans="1:11" ht="33" customHeight="1">
      <c r="A4" s="456" t="s">
        <v>97</v>
      </c>
      <c r="B4" s="456"/>
      <c r="C4" s="456"/>
      <c r="D4" s="444" t="s">
        <v>249</v>
      </c>
      <c r="E4" s="444" t="s">
        <v>156</v>
      </c>
      <c r="F4" s="444" t="s">
        <v>145</v>
      </c>
      <c r="G4" s="444"/>
      <c r="H4" s="444"/>
      <c r="I4" s="444"/>
      <c r="J4" s="444"/>
      <c r="K4" s="444"/>
    </row>
    <row r="5" spans="1:11" ht="14.25" customHeight="1">
      <c r="A5" s="444" t="s">
        <v>100</v>
      </c>
      <c r="B5" s="444" t="s">
        <v>101</v>
      </c>
      <c r="C5" s="444" t="s">
        <v>102</v>
      </c>
      <c r="D5" s="444"/>
      <c r="E5" s="444"/>
      <c r="F5" s="444" t="s">
        <v>89</v>
      </c>
      <c r="G5" s="444" t="s">
        <v>267</v>
      </c>
      <c r="H5" s="444" t="s">
        <v>263</v>
      </c>
      <c r="I5" s="444" t="s">
        <v>268</v>
      </c>
      <c r="J5" s="444" t="s">
        <v>269</v>
      </c>
      <c r="K5" s="444" t="s">
        <v>270</v>
      </c>
    </row>
    <row r="6" spans="1:11" ht="32.25" customHeight="1">
      <c r="A6" s="444"/>
      <c r="B6" s="444"/>
      <c r="C6" s="444"/>
      <c r="D6" s="444"/>
      <c r="E6" s="444"/>
      <c r="F6" s="444"/>
      <c r="G6" s="444"/>
      <c r="H6" s="444"/>
      <c r="I6" s="444"/>
      <c r="J6" s="444"/>
      <c r="K6" s="444"/>
    </row>
    <row r="7" spans="1:11" ht="32.25" customHeight="1">
      <c r="A7" s="57">
        <v>210</v>
      </c>
      <c r="B7" s="57"/>
      <c r="C7" s="57"/>
      <c r="D7" s="189" t="s">
        <v>103</v>
      </c>
      <c r="E7" s="190" t="s">
        <v>104</v>
      </c>
      <c r="F7" s="57">
        <v>888.9000000000001</v>
      </c>
      <c r="G7" s="57">
        <v>0</v>
      </c>
      <c r="H7" s="57">
        <v>0</v>
      </c>
      <c r="I7" s="57">
        <v>0</v>
      </c>
      <c r="J7" s="57">
        <v>885.55</v>
      </c>
      <c r="K7" s="57">
        <v>3.35</v>
      </c>
    </row>
    <row r="8" spans="1:11" ht="32.25" customHeight="1">
      <c r="A8" s="57">
        <v>210</v>
      </c>
      <c r="B8" s="57" t="s">
        <v>105</v>
      </c>
      <c r="C8" s="57"/>
      <c r="D8" s="189" t="s">
        <v>103</v>
      </c>
      <c r="E8" s="190" t="s">
        <v>106</v>
      </c>
      <c r="F8" s="191">
        <v>60.9</v>
      </c>
      <c r="G8" s="192"/>
      <c r="H8" s="192"/>
      <c r="I8" s="192"/>
      <c r="J8" s="196">
        <v>57.55</v>
      </c>
      <c r="K8" s="196">
        <v>3.35</v>
      </c>
    </row>
    <row r="9" spans="1:13" s="54" customFormat="1" ht="24.75" customHeight="1">
      <c r="A9" s="189" t="s">
        <v>107</v>
      </c>
      <c r="B9" s="189" t="s">
        <v>105</v>
      </c>
      <c r="C9" s="189" t="s">
        <v>105</v>
      </c>
      <c r="D9" s="189" t="s">
        <v>103</v>
      </c>
      <c r="E9" s="193" t="s">
        <v>108</v>
      </c>
      <c r="F9" s="191">
        <v>60.9</v>
      </c>
      <c r="G9" s="192"/>
      <c r="H9" s="192"/>
      <c r="I9" s="192"/>
      <c r="J9" s="196">
        <v>57.55</v>
      </c>
      <c r="K9" s="196">
        <v>3.35</v>
      </c>
      <c r="M9" s="197"/>
    </row>
    <row r="10" spans="1:13" s="54" customFormat="1" ht="24.75" customHeight="1">
      <c r="A10" s="189" t="s">
        <v>107</v>
      </c>
      <c r="B10" s="189" t="s">
        <v>109</v>
      </c>
      <c r="C10" s="189"/>
      <c r="D10" s="189" t="s">
        <v>103</v>
      </c>
      <c r="E10" s="193" t="s">
        <v>110</v>
      </c>
      <c r="F10" s="191">
        <f aca="true" t="shared" si="0" ref="F10:K10">SUM(F11:F12)</f>
        <v>119.3</v>
      </c>
      <c r="G10" s="191">
        <f t="shared" si="0"/>
        <v>0</v>
      </c>
      <c r="H10" s="191">
        <f t="shared" si="0"/>
        <v>0</v>
      </c>
      <c r="I10" s="191">
        <f t="shared" si="0"/>
        <v>0</v>
      </c>
      <c r="J10" s="191">
        <f t="shared" si="0"/>
        <v>119.3</v>
      </c>
      <c r="K10" s="191">
        <f t="shared" si="0"/>
        <v>0</v>
      </c>
      <c r="M10" s="197"/>
    </row>
    <row r="11" spans="1:13" ht="14.25">
      <c r="A11" s="61" t="s">
        <v>107</v>
      </c>
      <c r="B11" s="61" t="s">
        <v>109</v>
      </c>
      <c r="C11" s="61" t="s">
        <v>109</v>
      </c>
      <c r="D11" s="189" t="s">
        <v>103</v>
      </c>
      <c r="E11" s="194" t="s">
        <v>112</v>
      </c>
      <c r="F11" s="191">
        <v>5</v>
      </c>
      <c r="G11" s="72"/>
      <c r="H11" s="72"/>
      <c r="I11" s="72"/>
      <c r="J11" s="191">
        <v>5</v>
      </c>
      <c r="K11" s="198">
        <v>0</v>
      </c>
      <c r="M11" s="197"/>
    </row>
    <row r="12" spans="1:13" ht="14.25">
      <c r="A12" s="61" t="s">
        <v>107</v>
      </c>
      <c r="B12" s="61" t="s">
        <v>109</v>
      </c>
      <c r="C12" s="61" t="s">
        <v>113</v>
      </c>
      <c r="D12" s="189" t="s">
        <v>103</v>
      </c>
      <c r="E12" s="194" t="s">
        <v>114</v>
      </c>
      <c r="F12" s="195">
        <v>114.3</v>
      </c>
      <c r="G12" s="72"/>
      <c r="H12" s="72"/>
      <c r="I12" s="72"/>
      <c r="J12" s="195">
        <v>114.3</v>
      </c>
      <c r="K12" s="198"/>
      <c r="M12" s="197"/>
    </row>
    <row r="13" spans="1:13" ht="14.25">
      <c r="A13" s="61" t="s">
        <v>107</v>
      </c>
      <c r="B13" s="61" t="s">
        <v>115</v>
      </c>
      <c r="C13" s="61"/>
      <c r="D13" s="189" t="s">
        <v>103</v>
      </c>
      <c r="E13" s="194" t="s">
        <v>264</v>
      </c>
      <c r="F13" s="195">
        <f aca="true" t="shared" si="1" ref="F13:K13">SUM(F14:F16)</f>
        <v>610</v>
      </c>
      <c r="G13" s="195">
        <f t="shared" si="1"/>
        <v>0</v>
      </c>
      <c r="H13" s="195">
        <f t="shared" si="1"/>
        <v>0</v>
      </c>
      <c r="I13" s="195">
        <f t="shared" si="1"/>
        <v>0</v>
      </c>
      <c r="J13" s="195">
        <f t="shared" si="1"/>
        <v>610</v>
      </c>
      <c r="K13" s="195">
        <f t="shared" si="1"/>
        <v>0</v>
      </c>
      <c r="M13" s="197"/>
    </row>
    <row r="14" spans="1:13" ht="14.25">
      <c r="A14" s="61" t="s">
        <v>107</v>
      </c>
      <c r="B14" s="61" t="s">
        <v>115</v>
      </c>
      <c r="C14" s="61" t="s">
        <v>105</v>
      </c>
      <c r="D14" s="189" t="s">
        <v>103</v>
      </c>
      <c r="E14" s="194" t="s">
        <v>117</v>
      </c>
      <c r="F14" s="191">
        <v>15</v>
      </c>
      <c r="G14" s="72"/>
      <c r="H14" s="72"/>
      <c r="I14" s="72"/>
      <c r="J14" s="191">
        <v>15</v>
      </c>
      <c r="K14" s="198"/>
      <c r="M14" s="197"/>
    </row>
    <row r="15" spans="1:13" ht="14.25">
      <c r="A15" s="61" t="s">
        <v>107</v>
      </c>
      <c r="B15" s="61" t="s">
        <v>115</v>
      </c>
      <c r="C15" s="61" t="s">
        <v>109</v>
      </c>
      <c r="D15" s="189" t="s">
        <v>103</v>
      </c>
      <c r="E15" s="194" t="s">
        <v>118</v>
      </c>
      <c r="F15" s="195">
        <v>565</v>
      </c>
      <c r="G15" s="72"/>
      <c r="H15" s="72"/>
      <c r="I15" s="72"/>
      <c r="J15" s="195">
        <v>565</v>
      </c>
      <c r="K15" s="198"/>
      <c r="M15" s="197"/>
    </row>
    <row r="16" spans="1:13" ht="14.25">
      <c r="A16" s="61" t="s">
        <v>107</v>
      </c>
      <c r="B16" s="61" t="s">
        <v>115</v>
      </c>
      <c r="C16" s="61" t="s">
        <v>113</v>
      </c>
      <c r="D16" s="189" t="s">
        <v>103</v>
      </c>
      <c r="E16" s="194" t="s">
        <v>119</v>
      </c>
      <c r="F16" s="195">
        <v>30</v>
      </c>
      <c r="G16" s="72"/>
      <c r="H16" s="72"/>
      <c r="I16" s="72"/>
      <c r="J16" s="195">
        <v>30</v>
      </c>
      <c r="K16" s="198"/>
      <c r="M16" s="197"/>
    </row>
    <row r="17" spans="1:13" ht="14.25">
      <c r="A17" s="61" t="s">
        <v>107</v>
      </c>
      <c r="B17" s="61" t="s">
        <v>120</v>
      </c>
      <c r="C17" s="61"/>
      <c r="D17" s="189" t="s">
        <v>103</v>
      </c>
      <c r="E17" s="194" t="s">
        <v>121</v>
      </c>
      <c r="F17" s="195">
        <f aca="true" t="shared" si="2" ref="F17:K17">SUM(F18:F20)</f>
        <v>98.7</v>
      </c>
      <c r="G17" s="195">
        <f t="shared" si="2"/>
        <v>0</v>
      </c>
      <c r="H17" s="195">
        <f t="shared" si="2"/>
        <v>0</v>
      </c>
      <c r="I17" s="195">
        <f t="shared" si="2"/>
        <v>0</v>
      </c>
      <c r="J17" s="195">
        <f t="shared" si="2"/>
        <v>98.7</v>
      </c>
      <c r="K17" s="195">
        <f t="shared" si="2"/>
        <v>0</v>
      </c>
      <c r="M17" s="197"/>
    </row>
    <row r="18" spans="1:13" ht="14.25">
      <c r="A18" s="61" t="s">
        <v>107</v>
      </c>
      <c r="B18" s="61" t="s">
        <v>120</v>
      </c>
      <c r="C18" s="61" t="s">
        <v>105</v>
      </c>
      <c r="D18" s="189" t="s">
        <v>103</v>
      </c>
      <c r="E18" s="194" t="s">
        <v>122</v>
      </c>
      <c r="F18" s="191">
        <v>40.6</v>
      </c>
      <c r="G18" s="72"/>
      <c r="H18" s="72"/>
      <c r="I18" s="72"/>
      <c r="J18" s="191">
        <v>40.6</v>
      </c>
      <c r="K18" s="198"/>
      <c r="M18" s="197"/>
    </row>
    <row r="19" spans="1:13" ht="14.25">
      <c r="A19" s="61" t="s">
        <v>107</v>
      </c>
      <c r="B19" s="61" t="s">
        <v>120</v>
      </c>
      <c r="C19" s="61" t="s">
        <v>109</v>
      </c>
      <c r="D19" s="189" t="s">
        <v>103</v>
      </c>
      <c r="E19" s="194" t="s">
        <v>123</v>
      </c>
      <c r="F19" s="191">
        <v>17.4</v>
      </c>
      <c r="G19" s="72"/>
      <c r="H19" s="72"/>
      <c r="I19" s="72"/>
      <c r="J19" s="191">
        <v>17.4</v>
      </c>
      <c r="K19" s="198"/>
      <c r="M19" s="197"/>
    </row>
    <row r="20" spans="1:13" ht="14.25">
      <c r="A20" s="61" t="s">
        <v>107</v>
      </c>
      <c r="B20" s="61" t="s">
        <v>120</v>
      </c>
      <c r="C20" s="61" t="s">
        <v>115</v>
      </c>
      <c r="D20" s="189" t="s">
        <v>103</v>
      </c>
      <c r="E20" s="194" t="s">
        <v>124</v>
      </c>
      <c r="F20" s="195">
        <v>40.7</v>
      </c>
      <c r="G20" s="72"/>
      <c r="H20" s="72"/>
      <c r="I20" s="72"/>
      <c r="J20" s="195">
        <v>40.7</v>
      </c>
      <c r="K20" s="198"/>
      <c r="M20" s="197"/>
    </row>
  </sheetData>
  <sheetProtection formatCells="0" formatColumns="0" formatRows="0"/>
  <mergeCells count="15">
    <mergeCell ref="G5:G6"/>
    <mergeCell ref="H5:H6"/>
    <mergeCell ref="I5:I6"/>
    <mergeCell ref="J5:J6"/>
    <mergeCell ref="K5:K6"/>
    <mergeCell ref="A2:K2"/>
    <mergeCell ref="J3:K3"/>
    <mergeCell ref="A4:C4"/>
    <mergeCell ref="F4:K4"/>
    <mergeCell ref="A5:A6"/>
    <mergeCell ref="B5:B6"/>
    <mergeCell ref="C5:C6"/>
    <mergeCell ref="D4:D6"/>
    <mergeCell ref="E4:E6"/>
    <mergeCell ref="F5:F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IU7"/>
  <sheetViews>
    <sheetView showGridLines="0" showZeros="0" zoomScalePageLayoutView="0" workbookViewId="0" topLeftCell="A1">
      <selection activeCell="F11" sqref="F11"/>
    </sheetView>
  </sheetViews>
  <sheetFormatPr defaultColWidth="6.875" defaultRowHeight="12.75" customHeight="1"/>
  <cols>
    <col min="1" max="1" width="8.75390625" style="168" customWidth="1"/>
    <col min="2" max="2" width="20.375" style="169" customWidth="1"/>
    <col min="3" max="3" width="21.75390625" style="168" customWidth="1"/>
    <col min="4" max="5" width="11.125" style="168" customWidth="1"/>
    <col min="6" max="14" width="10.125" style="168" customWidth="1"/>
    <col min="15" max="255" width="6.875" style="168" customWidth="1"/>
  </cols>
  <sheetData>
    <row r="1" spans="1:255" ht="22.5" customHeight="1">
      <c r="A1" s="170"/>
      <c r="B1" s="170"/>
      <c r="C1" s="170"/>
      <c r="D1" s="170"/>
      <c r="E1" s="170"/>
      <c r="F1" s="170"/>
      <c r="G1" s="170"/>
      <c r="H1" s="170"/>
      <c r="I1" s="170"/>
      <c r="J1" s="170"/>
      <c r="K1" s="180"/>
      <c r="L1" s="181"/>
      <c r="N1" s="182" t="s">
        <v>296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95" t="s">
        <v>297</v>
      </c>
      <c r="B2" s="495"/>
      <c r="C2" s="495"/>
      <c r="D2" s="495"/>
      <c r="E2" s="495"/>
      <c r="F2" s="495"/>
      <c r="G2" s="495"/>
      <c r="H2" s="495"/>
      <c r="I2" s="495"/>
      <c r="J2" s="495"/>
      <c r="K2" s="495"/>
      <c r="L2" s="495"/>
      <c r="M2" s="495"/>
      <c r="N2" s="49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171"/>
      <c r="B3" s="172"/>
      <c r="C3" s="172"/>
      <c r="D3" s="171"/>
      <c r="E3" s="172"/>
      <c r="F3" s="172"/>
      <c r="G3" s="172"/>
      <c r="H3" s="171"/>
      <c r="I3" s="171"/>
      <c r="J3" s="171"/>
      <c r="K3" s="180"/>
      <c r="L3" s="183"/>
      <c r="N3" s="184"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97" t="s">
        <v>298</v>
      </c>
      <c r="B4" s="497" t="s">
        <v>156</v>
      </c>
      <c r="C4" s="498" t="s">
        <v>299</v>
      </c>
      <c r="D4" s="499" t="s">
        <v>99</v>
      </c>
      <c r="E4" s="496" t="s">
        <v>81</v>
      </c>
      <c r="F4" s="496"/>
      <c r="G4" s="496"/>
      <c r="H4" s="500" t="s">
        <v>82</v>
      </c>
      <c r="I4" s="497" t="s">
        <v>83</v>
      </c>
      <c r="J4" s="497" t="s">
        <v>84</v>
      </c>
      <c r="K4" s="497" t="s">
        <v>85</v>
      </c>
      <c r="L4" s="501" t="s">
        <v>86</v>
      </c>
      <c r="M4" s="502" t="s">
        <v>87</v>
      </c>
      <c r="N4" s="503"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97"/>
      <c r="B5" s="497"/>
      <c r="C5" s="498"/>
      <c r="D5" s="497"/>
      <c r="E5" s="173" t="s">
        <v>89</v>
      </c>
      <c r="F5" s="173" t="s">
        <v>90</v>
      </c>
      <c r="G5" s="173" t="s">
        <v>91</v>
      </c>
      <c r="H5" s="497"/>
      <c r="I5" s="497"/>
      <c r="J5" s="497"/>
      <c r="K5" s="497"/>
      <c r="L5" s="499"/>
      <c r="M5" s="502"/>
      <c r="N5" s="50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174" t="s">
        <v>92</v>
      </c>
      <c r="B6" s="174" t="s">
        <v>92</v>
      </c>
      <c r="C6" s="174" t="s">
        <v>92</v>
      </c>
      <c r="D6" s="174">
        <v>1</v>
      </c>
      <c r="E6" s="174">
        <v>2</v>
      </c>
      <c r="F6" s="174">
        <v>3</v>
      </c>
      <c r="G6" s="174">
        <v>4</v>
      </c>
      <c r="H6" s="174">
        <v>5</v>
      </c>
      <c r="I6" s="174">
        <v>6</v>
      </c>
      <c r="J6" s="174">
        <v>7</v>
      </c>
      <c r="K6" s="174">
        <v>8</v>
      </c>
      <c r="L6" s="174">
        <v>9</v>
      </c>
      <c r="M6" s="185">
        <v>10</v>
      </c>
      <c r="N6" s="186">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67" customFormat="1" ht="23.25" customHeight="1">
      <c r="A7" s="175">
        <v>2100101</v>
      </c>
      <c r="B7" s="176" t="s">
        <v>300</v>
      </c>
      <c r="C7" s="177" t="s">
        <v>301</v>
      </c>
      <c r="D7" s="178">
        <v>2572.9</v>
      </c>
      <c r="E7" s="179"/>
      <c r="F7" s="178">
        <v>2572.9</v>
      </c>
      <c r="G7" s="175"/>
      <c r="H7" s="175"/>
      <c r="I7" s="60"/>
      <c r="J7" s="187"/>
      <c r="K7" s="179"/>
      <c r="L7" s="179"/>
      <c r="M7" s="188"/>
      <c r="N7" s="179"/>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row>
  </sheetData>
  <sheetProtection formatCells="0" formatColumns="0" formatRows="0"/>
  <mergeCells count="13">
    <mergeCell ref="L4:L5"/>
    <mergeCell ref="M4:M5"/>
    <mergeCell ref="N4:N5"/>
    <mergeCell ref="A2:N2"/>
    <mergeCell ref="E4:G4"/>
    <mergeCell ref="A4:A5"/>
    <mergeCell ref="B4:B5"/>
    <mergeCell ref="C4:C5"/>
    <mergeCell ref="D4:D5"/>
    <mergeCell ref="H4:H5"/>
    <mergeCell ref="I4:I5"/>
    <mergeCell ref="J4:J5"/>
    <mergeCell ref="K4:K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V15"/>
  <sheetViews>
    <sheetView showGridLines="0" showZeros="0" zoomScalePageLayoutView="0" workbookViewId="0" topLeftCell="A1">
      <selection activeCell="A9" sqref="A9:E9"/>
    </sheetView>
  </sheetViews>
  <sheetFormatPr defaultColWidth="6.875" defaultRowHeight="12.75" customHeight="1"/>
  <cols>
    <col min="1" max="3" width="4.00390625" style="135" customWidth="1"/>
    <col min="4" max="4" width="9.625" style="135" customWidth="1"/>
    <col min="5" max="5" width="23.125" style="135" customWidth="1"/>
    <col min="6" max="6" width="8.875" style="135" customWidth="1"/>
    <col min="7" max="7" width="8.125" style="135" customWidth="1"/>
    <col min="8" max="10" width="7.125" style="135" customWidth="1"/>
    <col min="11" max="11" width="7.75390625" style="135" customWidth="1"/>
    <col min="12" max="19" width="7.125" style="135" customWidth="1"/>
    <col min="20" max="21" width="7.25390625" style="135" customWidth="1"/>
    <col min="22" max="16384" width="6.875" style="135" customWidth="1"/>
  </cols>
  <sheetData>
    <row r="1" spans="1:21" ht="24.75" customHeight="1">
      <c r="A1" s="136"/>
      <c r="B1" s="136"/>
      <c r="C1" s="136"/>
      <c r="D1" s="136"/>
      <c r="E1" s="136"/>
      <c r="F1" s="136"/>
      <c r="G1" s="136"/>
      <c r="H1" s="136"/>
      <c r="I1" s="136"/>
      <c r="J1" s="136"/>
      <c r="K1" s="136"/>
      <c r="L1" s="136"/>
      <c r="M1" s="136"/>
      <c r="N1" s="136"/>
      <c r="O1" s="136"/>
      <c r="P1" s="136"/>
      <c r="Q1" s="155"/>
      <c r="R1" s="155"/>
      <c r="S1" s="159"/>
      <c r="T1" s="159"/>
      <c r="U1" s="136" t="s">
        <v>302</v>
      </c>
    </row>
    <row r="2" spans="1:21" ht="24.75" customHeight="1">
      <c r="A2" s="504" t="s">
        <v>303</v>
      </c>
      <c r="B2" s="504"/>
      <c r="C2" s="504"/>
      <c r="D2" s="504"/>
      <c r="E2" s="504"/>
      <c r="F2" s="504"/>
      <c r="G2" s="504"/>
      <c r="H2" s="504"/>
      <c r="I2" s="504"/>
      <c r="J2" s="504"/>
      <c r="K2" s="504"/>
      <c r="L2" s="504"/>
      <c r="M2" s="504"/>
      <c r="N2" s="504"/>
      <c r="O2" s="504"/>
      <c r="P2" s="504"/>
      <c r="Q2" s="504"/>
      <c r="R2" s="504"/>
      <c r="S2" s="504"/>
      <c r="T2" s="504"/>
      <c r="U2" s="504"/>
    </row>
    <row r="3" spans="1:22" ht="24.75" customHeight="1">
      <c r="A3" s="137"/>
      <c r="B3" s="138"/>
      <c r="C3" s="139"/>
      <c r="D3" s="136"/>
      <c r="E3" s="136"/>
      <c r="F3" s="136"/>
      <c r="G3" s="136"/>
      <c r="H3" s="136"/>
      <c r="I3" s="136"/>
      <c r="J3" s="136"/>
      <c r="K3" s="136"/>
      <c r="L3" s="136"/>
      <c r="M3" s="136"/>
      <c r="N3" s="136"/>
      <c r="O3" s="136"/>
      <c r="P3" s="136"/>
      <c r="Q3" s="160"/>
      <c r="R3" s="160"/>
      <c r="S3" s="161"/>
      <c r="T3" s="505" t="s">
        <v>77</v>
      </c>
      <c r="U3" s="505"/>
      <c r="V3" s="162"/>
    </row>
    <row r="4" spans="1:22" ht="24.75" customHeight="1">
      <c r="A4" s="140" t="s">
        <v>136</v>
      </c>
      <c r="B4" s="140"/>
      <c r="C4" s="141"/>
      <c r="D4" s="510" t="s">
        <v>78</v>
      </c>
      <c r="E4" s="510" t="s">
        <v>98</v>
      </c>
      <c r="F4" s="511" t="s">
        <v>137</v>
      </c>
      <c r="G4" s="142" t="s">
        <v>138</v>
      </c>
      <c r="H4" s="140"/>
      <c r="I4" s="140"/>
      <c r="J4" s="141"/>
      <c r="K4" s="506" t="s">
        <v>139</v>
      </c>
      <c r="L4" s="507"/>
      <c r="M4" s="507"/>
      <c r="N4" s="507"/>
      <c r="O4" s="507"/>
      <c r="P4" s="507"/>
      <c r="Q4" s="507"/>
      <c r="R4" s="508"/>
      <c r="S4" s="514" t="s">
        <v>140</v>
      </c>
      <c r="T4" s="517" t="s">
        <v>141</v>
      </c>
      <c r="U4" s="517" t="s">
        <v>142</v>
      </c>
      <c r="V4" s="162"/>
    </row>
    <row r="5" spans="1:22" ht="24.75" customHeight="1">
      <c r="A5" s="506" t="s">
        <v>100</v>
      </c>
      <c r="B5" s="510" t="s">
        <v>101</v>
      </c>
      <c r="C5" s="510" t="s">
        <v>102</v>
      </c>
      <c r="D5" s="510"/>
      <c r="E5" s="510"/>
      <c r="F5" s="511"/>
      <c r="G5" s="510" t="s">
        <v>80</v>
      </c>
      <c r="H5" s="510" t="s">
        <v>143</v>
      </c>
      <c r="I5" s="510" t="s">
        <v>144</v>
      </c>
      <c r="J5" s="511" t="s">
        <v>145</v>
      </c>
      <c r="K5" s="512" t="s">
        <v>80</v>
      </c>
      <c r="L5" s="476" t="s">
        <v>146</v>
      </c>
      <c r="M5" s="476" t="s">
        <v>147</v>
      </c>
      <c r="N5" s="476" t="s">
        <v>148</v>
      </c>
      <c r="O5" s="476" t="s">
        <v>149</v>
      </c>
      <c r="P5" s="476" t="s">
        <v>150</v>
      </c>
      <c r="Q5" s="476" t="s">
        <v>151</v>
      </c>
      <c r="R5" s="476" t="s">
        <v>152</v>
      </c>
      <c r="S5" s="515"/>
      <c r="T5" s="517"/>
      <c r="U5" s="517"/>
      <c r="V5" s="162"/>
    </row>
    <row r="6" spans="1:21" ht="30.75" customHeight="1">
      <c r="A6" s="506"/>
      <c r="B6" s="510"/>
      <c r="C6" s="510"/>
      <c r="D6" s="510"/>
      <c r="E6" s="511"/>
      <c r="F6" s="143" t="s">
        <v>99</v>
      </c>
      <c r="G6" s="510"/>
      <c r="H6" s="510"/>
      <c r="I6" s="510"/>
      <c r="J6" s="511"/>
      <c r="K6" s="513"/>
      <c r="L6" s="476"/>
      <c r="M6" s="476"/>
      <c r="N6" s="476"/>
      <c r="O6" s="476"/>
      <c r="P6" s="476"/>
      <c r="Q6" s="476"/>
      <c r="R6" s="476"/>
      <c r="S6" s="516"/>
      <c r="T6" s="517"/>
      <c r="U6" s="517"/>
    </row>
    <row r="7" spans="1:21" ht="24.75" customHeight="1">
      <c r="A7" s="144" t="s">
        <v>92</v>
      </c>
      <c r="B7" s="144" t="s">
        <v>92</v>
      </c>
      <c r="C7" s="144" t="s">
        <v>92</v>
      </c>
      <c r="D7" s="144" t="s">
        <v>92</v>
      </c>
      <c r="E7" s="144" t="s">
        <v>92</v>
      </c>
      <c r="F7" s="145">
        <v>1</v>
      </c>
      <c r="G7" s="144">
        <v>2</v>
      </c>
      <c r="H7" s="144">
        <v>3</v>
      </c>
      <c r="I7" s="144">
        <v>4</v>
      </c>
      <c r="J7" s="144">
        <v>5</v>
      </c>
      <c r="K7" s="144">
        <v>6</v>
      </c>
      <c r="L7" s="144">
        <v>7</v>
      </c>
      <c r="M7" s="144">
        <v>8</v>
      </c>
      <c r="N7" s="144">
        <v>9</v>
      </c>
      <c r="O7" s="144">
        <v>10</v>
      </c>
      <c r="P7" s="144">
        <v>11</v>
      </c>
      <c r="Q7" s="144">
        <v>12</v>
      </c>
      <c r="R7" s="144">
        <v>13</v>
      </c>
      <c r="S7" s="144">
        <v>14</v>
      </c>
      <c r="T7" s="145">
        <v>15</v>
      </c>
      <c r="U7" s="145">
        <v>16</v>
      </c>
    </row>
    <row r="8" spans="1:21" s="134" customFormat="1" ht="24.75" customHeight="1">
      <c r="A8" s="146"/>
      <c r="B8" s="146"/>
      <c r="C8" s="147"/>
      <c r="D8" s="148"/>
      <c r="E8" s="149"/>
      <c r="F8" s="150"/>
      <c r="G8" s="151"/>
      <c r="H8" s="151"/>
      <c r="I8" s="151"/>
      <c r="J8" s="151"/>
      <c r="K8" s="151"/>
      <c r="L8" s="151"/>
      <c r="M8" s="158"/>
      <c r="N8" s="151"/>
      <c r="O8" s="151"/>
      <c r="P8" s="151"/>
      <c r="Q8" s="151"/>
      <c r="R8" s="151"/>
      <c r="S8" s="163"/>
      <c r="T8" s="163"/>
      <c r="U8" s="164"/>
    </row>
    <row r="9" spans="1:21" ht="24.75" customHeight="1">
      <c r="A9" s="509" t="s">
        <v>304</v>
      </c>
      <c r="B9" s="509"/>
      <c r="C9" s="509"/>
      <c r="D9" s="509"/>
      <c r="E9" s="509"/>
      <c r="F9" s="152"/>
      <c r="G9" s="152"/>
      <c r="H9" s="152"/>
      <c r="I9" s="152"/>
      <c r="J9" s="152"/>
      <c r="K9" s="152"/>
      <c r="L9" s="152"/>
      <c r="M9" s="152"/>
      <c r="N9" s="152"/>
      <c r="O9" s="152"/>
      <c r="P9" s="152"/>
      <c r="Q9" s="152"/>
      <c r="R9" s="152"/>
      <c r="S9" s="165"/>
      <c r="T9" s="165"/>
      <c r="U9" s="165"/>
    </row>
    <row r="10" spans="1:21" ht="18.75" customHeight="1">
      <c r="A10" s="153"/>
      <c r="B10" s="153"/>
      <c r="C10" s="153"/>
      <c r="D10" s="153"/>
      <c r="E10" s="154"/>
      <c r="F10" s="152"/>
      <c r="G10" s="155"/>
      <c r="H10" s="152"/>
      <c r="I10" s="152"/>
      <c r="J10" s="152"/>
      <c r="K10" s="152"/>
      <c r="L10" s="152"/>
      <c r="M10" s="152"/>
      <c r="N10" s="152"/>
      <c r="O10" s="152"/>
      <c r="P10" s="152"/>
      <c r="Q10" s="152"/>
      <c r="R10" s="152"/>
      <c r="S10" s="165"/>
      <c r="T10" s="165"/>
      <c r="U10" s="165"/>
    </row>
    <row r="11" spans="1:21" ht="18.75" customHeight="1">
      <c r="A11" s="156"/>
      <c r="B11" s="153"/>
      <c r="C11" s="153"/>
      <c r="D11" s="153"/>
      <c r="E11" s="154"/>
      <c r="F11" s="152"/>
      <c r="G11" s="152"/>
      <c r="H11" s="152"/>
      <c r="I11" s="152"/>
      <c r="J11" s="152"/>
      <c r="K11" s="152"/>
      <c r="L11" s="152"/>
      <c r="M11" s="152"/>
      <c r="N11" s="152"/>
      <c r="O11" s="152"/>
      <c r="P11" s="152"/>
      <c r="Q11" s="152"/>
      <c r="R11" s="152"/>
      <c r="S11" s="165"/>
      <c r="T11" s="165"/>
      <c r="U11" s="166"/>
    </row>
    <row r="12" spans="1:21" ht="18.75" customHeight="1">
      <c r="A12" s="156"/>
      <c r="B12" s="156"/>
      <c r="C12" s="153"/>
      <c r="D12" s="153"/>
      <c r="E12" s="154"/>
      <c r="F12" s="152"/>
      <c r="G12" s="152"/>
      <c r="H12" s="152"/>
      <c r="I12" s="152"/>
      <c r="J12" s="152"/>
      <c r="K12" s="152"/>
      <c r="L12" s="152"/>
      <c r="M12" s="152"/>
      <c r="N12" s="152"/>
      <c r="O12" s="152"/>
      <c r="P12" s="152"/>
      <c r="Q12" s="152"/>
      <c r="R12" s="152"/>
      <c r="S12" s="165"/>
      <c r="T12" s="165"/>
      <c r="U12" s="166"/>
    </row>
    <row r="13" spans="1:21" ht="18.75" customHeight="1">
      <c r="A13" s="156"/>
      <c r="B13" s="156"/>
      <c r="C13" s="156"/>
      <c r="D13" s="153"/>
      <c r="E13" s="154"/>
      <c r="F13" s="152"/>
      <c r="G13" s="152"/>
      <c r="H13" s="152"/>
      <c r="I13" s="152"/>
      <c r="J13" s="152"/>
      <c r="K13" s="152"/>
      <c r="L13" s="152"/>
      <c r="M13" s="152"/>
      <c r="N13" s="152"/>
      <c r="O13" s="152"/>
      <c r="P13" s="152"/>
      <c r="Q13" s="152"/>
      <c r="R13" s="152"/>
      <c r="S13" s="165"/>
      <c r="T13" s="165"/>
      <c r="U13" s="166"/>
    </row>
    <row r="14" spans="1:21" ht="18.75" customHeight="1">
      <c r="A14" s="156"/>
      <c r="B14" s="156"/>
      <c r="C14" s="156"/>
      <c r="D14" s="153"/>
      <c r="E14" s="154"/>
      <c r="F14" s="152"/>
      <c r="G14" s="152"/>
      <c r="H14" s="152"/>
      <c r="I14" s="152"/>
      <c r="J14" s="152"/>
      <c r="K14" s="152"/>
      <c r="L14" s="152"/>
      <c r="M14" s="152"/>
      <c r="N14" s="152"/>
      <c r="O14" s="152"/>
      <c r="P14" s="152"/>
      <c r="Q14" s="152"/>
      <c r="R14" s="152"/>
      <c r="S14" s="165"/>
      <c r="T14" s="166"/>
      <c r="U14" s="166"/>
    </row>
    <row r="15" spans="1:21" ht="18.75" customHeight="1">
      <c r="A15" s="156"/>
      <c r="B15" s="156"/>
      <c r="C15" s="156"/>
      <c r="D15" s="156"/>
      <c r="E15" s="157"/>
      <c r="F15" s="152"/>
      <c r="G15" s="155"/>
      <c r="H15" s="155"/>
      <c r="I15" s="155"/>
      <c r="J15" s="155"/>
      <c r="K15" s="155"/>
      <c r="L15" s="155"/>
      <c r="M15" s="155"/>
      <c r="N15" s="155"/>
      <c r="O15" s="155"/>
      <c r="P15" s="152"/>
      <c r="Q15" s="152"/>
      <c r="R15" s="152"/>
      <c r="S15" s="166"/>
      <c r="T15" s="166"/>
      <c r="U15" s="166"/>
    </row>
  </sheetData>
  <sheetProtection formatCells="0" formatColumns="0" formatRows="0"/>
  <mergeCells count="25">
    <mergeCell ref="S4:S6"/>
    <mergeCell ref="T4:T6"/>
    <mergeCell ref="U4:U6"/>
    <mergeCell ref="M5:M6"/>
    <mergeCell ref="N5:N6"/>
    <mergeCell ref="O5:O6"/>
    <mergeCell ref="P5:P6"/>
    <mergeCell ref="Q5:Q6"/>
    <mergeCell ref="R5:R6"/>
    <mergeCell ref="G5:G6"/>
    <mergeCell ref="H5:H6"/>
    <mergeCell ref="I5:I6"/>
    <mergeCell ref="J5:J6"/>
    <mergeCell ref="K5:K6"/>
    <mergeCell ref="L5:L6"/>
    <mergeCell ref="A2:U2"/>
    <mergeCell ref="T3:U3"/>
    <mergeCell ref="K4:R4"/>
    <mergeCell ref="A9:E9"/>
    <mergeCell ref="A5:A6"/>
    <mergeCell ref="B5:B6"/>
    <mergeCell ref="C5:C6"/>
    <mergeCell ref="D4:D6"/>
    <mergeCell ref="E4:E6"/>
    <mergeCell ref="F4:F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U8"/>
  <sheetViews>
    <sheetView showGridLines="0" showZeros="0" zoomScalePageLayoutView="0" workbookViewId="0" topLeftCell="A1">
      <selection activeCell="D10" sqref="D10"/>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56"/>
      <c r="B1" s="56"/>
      <c r="C1" s="56"/>
      <c r="D1" s="56"/>
      <c r="E1" s="56"/>
      <c r="F1" s="56"/>
      <c r="G1" s="56"/>
      <c r="H1" s="56"/>
      <c r="I1" s="56"/>
      <c r="J1" s="56"/>
      <c r="K1" s="56"/>
      <c r="L1" s="56"/>
      <c r="M1" s="56"/>
      <c r="N1" s="56"/>
      <c r="O1" s="56"/>
      <c r="P1" s="56"/>
      <c r="Q1" s="56"/>
      <c r="R1" s="56"/>
      <c r="S1" s="56"/>
      <c r="T1" s="56"/>
      <c r="U1" s="74" t="s">
        <v>305</v>
      </c>
    </row>
    <row r="2" spans="1:21" ht="24.75" customHeight="1">
      <c r="A2" s="436" t="s">
        <v>306</v>
      </c>
      <c r="B2" s="436"/>
      <c r="C2" s="436"/>
      <c r="D2" s="436"/>
      <c r="E2" s="436"/>
      <c r="F2" s="436"/>
      <c r="G2" s="436"/>
      <c r="H2" s="436"/>
      <c r="I2" s="436"/>
      <c r="J2" s="436"/>
      <c r="K2" s="436"/>
      <c r="L2" s="436"/>
      <c r="M2" s="436"/>
      <c r="N2" s="436"/>
      <c r="O2" s="436"/>
      <c r="P2" s="436"/>
      <c r="Q2" s="436"/>
      <c r="R2" s="436"/>
      <c r="S2" s="436"/>
      <c r="T2" s="436"/>
      <c r="U2" s="436"/>
    </row>
    <row r="3" spans="1:21" ht="19.5" customHeight="1">
      <c r="A3" s="56"/>
      <c r="B3" s="56"/>
      <c r="C3" s="56"/>
      <c r="D3" s="56"/>
      <c r="E3" s="56"/>
      <c r="F3" s="56"/>
      <c r="G3" s="56"/>
      <c r="H3" s="56"/>
      <c r="I3" s="56"/>
      <c r="J3" s="56"/>
      <c r="K3" s="56"/>
      <c r="L3" s="56"/>
      <c r="M3" s="56"/>
      <c r="N3" s="56"/>
      <c r="O3" s="56"/>
      <c r="P3" s="56"/>
      <c r="Q3" s="56"/>
      <c r="R3" s="56"/>
      <c r="S3" s="56"/>
      <c r="T3" s="518" t="s">
        <v>77</v>
      </c>
      <c r="U3" s="518"/>
    </row>
    <row r="4" spans="1:21" ht="27.75" customHeight="1">
      <c r="A4" s="438" t="s">
        <v>136</v>
      </c>
      <c r="B4" s="439"/>
      <c r="C4" s="440"/>
      <c r="D4" s="441" t="s">
        <v>155</v>
      </c>
      <c r="E4" s="441" t="s">
        <v>156</v>
      </c>
      <c r="F4" s="441" t="s">
        <v>99</v>
      </c>
      <c r="G4" s="444" t="s">
        <v>157</v>
      </c>
      <c r="H4" s="444" t="s">
        <v>158</v>
      </c>
      <c r="I4" s="444" t="s">
        <v>159</v>
      </c>
      <c r="J4" s="444" t="s">
        <v>160</v>
      </c>
      <c r="K4" s="444" t="s">
        <v>161</v>
      </c>
      <c r="L4" s="444" t="s">
        <v>162</v>
      </c>
      <c r="M4" s="444" t="s">
        <v>147</v>
      </c>
      <c r="N4" s="444" t="s">
        <v>163</v>
      </c>
      <c r="O4" s="444" t="s">
        <v>145</v>
      </c>
      <c r="P4" s="444" t="s">
        <v>149</v>
      </c>
      <c r="Q4" s="444" t="s">
        <v>148</v>
      </c>
      <c r="R4" s="444" t="s">
        <v>164</v>
      </c>
      <c r="S4" s="444" t="s">
        <v>165</v>
      </c>
      <c r="T4" s="444" t="s">
        <v>166</v>
      </c>
      <c r="U4" s="444" t="s">
        <v>152</v>
      </c>
    </row>
    <row r="5" spans="1:21" ht="13.5" customHeight="1">
      <c r="A5" s="441" t="s">
        <v>100</v>
      </c>
      <c r="B5" s="441" t="s">
        <v>101</v>
      </c>
      <c r="C5" s="441" t="s">
        <v>102</v>
      </c>
      <c r="D5" s="443"/>
      <c r="E5" s="443"/>
      <c r="F5" s="443"/>
      <c r="G5" s="444"/>
      <c r="H5" s="444"/>
      <c r="I5" s="444"/>
      <c r="J5" s="444"/>
      <c r="K5" s="444"/>
      <c r="L5" s="444"/>
      <c r="M5" s="444"/>
      <c r="N5" s="444"/>
      <c r="O5" s="444"/>
      <c r="P5" s="444"/>
      <c r="Q5" s="444"/>
      <c r="R5" s="444"/>
      <c r="S5" s="444"/>
      <c r="T5" s="444"/>
      <c r="U5" s="444"/>
    </row>
    <row r="6" spans="1:21" ht="18" customHeight="1">
      <c r="A6" s="442"/>
      <c r="B6" s="442"/>
      <c r="C6" s="442"/>
      <c r="D6" s="442"/>
      <c r="E6" s="442"/>
      <c r="F6" s="442"/>
      <c r="G6" s="444"/>
      <c r="H6" s="444"/>
      <c r="I6" s="444"/>
      <c r="J6" s="444"/>
      <c r="K6" s="444"/>
      <c r="L6" s="444"/>
      <c r="M6" s="444"/>
      <c r="N6" s="444"/>
      <c r="O6" s="444"/>
      <c r="P6" s="444"/>
      <c r="Q6" s="444"/>
      <c r="R6" s="444"/>
      <c r="S6" s="444"/>
      <c r="T6" s="444"/>
      <c r="U6" s="444"/>
    </row>
    <row r="7" spans="1:21" s="54" customFormat="1" ht="29.25" customHeight="1">
      <c r="A7" s="102"/>
      <c r="B7" s="102"/>
      <c r="C7" s="102"/>
      <c r="D7" s="102"/>
      <c r="E7" s="103"/>
      <c r="F7" s="62"/>
      <c r="G7" s="64"/>
      <c r="H7" s="64"/>
      <c r="I7" s="64"/>
      <c r="J7" s="64"/>
      <c r="K7" s="64"/>
      <c r="L7" s="64"/>
      <c r="M7" s="64"/>
      <c r="N7" s="64"/>
      <c r="O7" s="64"/>
      <c r="P7" s="64"/>
      <c r="Q7" s="64"/>
      <c r="R7" s="64"/>
      <c r="S7" s="64"/>
      <c r="T7" s="64"/>
      <c r="U7" s="64"/>
    </row>
    <row r="8" ht="14.25">
      <c r="A8" t="s">
        <v>304</v>
      </c>
    </row>
  </sheetData>
  <sheetProtection formatCells="0" formatColumns="0" formatRows="0"/>
  <mergeCells count="24">
    <mergeCell ref="T4:T6"/>
    <mergeCell ref="U4:U6"/>
    <mergeCell ref="N4:N6"/>
    <mergeCell ref="O4:O6"/>
    <mergeCell ref="P4:P6"/>
    <mergeCell ref="Q4:Q6"/>
    <mergeCell ref="R4:R6"/>
    <mergeCell ref="S4:S6"/>
    <mergeCell ref="H4:H6"/>
    <mergeCell ref="I4:I6"/>
    <mergeCell ref="J4:J6"/>
    <mergeCell ref="K4:K6"/>
    <mergeCell ref="L4:L6"/>
    <mergeCell ref="M4:M6"/>
    <mergeCell ref="A2:U2"/>
    <mergeCell ref="T3:U3"/>
    <mergeCell ref="A4:C4"/>
    <mergeCell ref="A5:A6"/>
    <mergeCell ref="B5:B6"/>
    <mergeCell ref="C5:C6"/>
    <mergeCell ref="D4:D6"/>
    <mergeCell ref="E4:E6"/>
    <mergeCell ref="F4:F6"/>
    <mergeCell ref="G4: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V17"/>
  <sheetViews>
    <sheetView showGridLines="0" showZeros="0" zoomScalePageLayoutView="0" workbookViewId="0" topLeftCell="A1">
      <selection activeCell="A9" sqref="A9:F9"/>
    </sheetView>
  </sheetViews>
  <sheetFormatPr defaultColWidth="6.875" defaultRowHeight="12.75" customHeight="1"/>
  <cols>
    <col min="1" max="3" width="4.00390625" style="105" customWidth="1"/>
    <col min="4" max="4" width="9.625" style="105" customWidth="1"/>
    <col min="5" max="5" width="22.50390625" style="105" customWidth="1"/>
    <col min="6" max="7" width="8.50390625" style="105" customWidth="1"/>
    <col min="8" max="10" width="7.25390625" style="105" customWidth="1"/>
    <col min="11" max="11" width="8.50390625" style="105" customWidth="1"/>
    <col min="12" max="19" width="7.25390625" style="105" customWidth="1"/>
    <col min="20" max="21" width="7.75390625" style="105" customWidth="1"/>
    <col min="22" max="16384" width="6.875" style="105" customWidth="1"/>
  </cols>
  <sheetData>
    <row r="1" spans="1:21" ht="24.75" customHeight="1">
      <c r="A1" s="106"/>
      <c r="B1" s="106"/>
      <c r="C1" s="106"/>
      <c r="D1" s="106"/>
      <c r="E1" s="106"/>
      <c r="F1" s="106"/>
      <c r="G1" s="106"/>
      <c r="H1" s="106"/>
      <c r="I1" s="106"/>
      <c r="J1" s="106"/>
      <c r="K1" s="106"/>
      <c r="L1" s="106"/>
      <c r="M1" s="106"/>
      <c r="N1" s="106"/>
      <c r="O1" s="106"/>
      <c r="P1" s="106"/>
      <c r="Q1" s="124"/>
      <c r="R1" s="124"/>
      <c r="S1" s="126"/>
      <c r="T1" s="126"/>
      <c r="U1" s="106" t="s">
        <v>307</v>
      </c>
    </row>
    <row r="2" spans="1:21" ht="24.75" customHeight="1">
      <c r="A2" s="519" t="s">
        <v>308</v>
      </c>
      <c r="B2" s="519"/>
      <c r="C2" s="519"/>
      <c r="D2" s="519"/>
      <c r="E2" s="519"/>
      <c r="F2" s="519"/>
      <c r="G2" s="519"/>
      <c r="H2" s="519"/>
      <c r="I2" s="519"/>
      <c r="J2" s="519"/>
      <c r="K2" s="519"/>
      <c r="L2" s="519"/>
      <c r="M2" s="519"/>
      <c r="N2" s="519"/>
      <c r="O2" s="519"/>
      <c r="P2" s="519"/>
      <c r="Q2" s="519"/>
      <c r="R2" s="519"/>
      <c r="S2" s="519"/>
      <c r="T2" s="519"/>
      <c r="U2" s="519"/>
    </row>
    <row r="3" spans="1:22" ht="24.75" customHeight="1">
      <c r="A3" s="107"/>
      <c r="B3" s="108"/>
      <c r="C3" s="109"/>
      <c r="D3" s="106"/>
      <c r="E3" s="106"/>
      <c r="F3" s="106"/>
      <c r="G3" s="106"/>
      <c r="H3" s="106"/>
      <c r="I3" s="106"/>
      <c r="J3" s="106"/>
      <c r="K3" s="106"/>
      <c r="L3" s="106"/>
      <c r="M3" s="106"/>
      <c r="N3" s="106"/>
      <c r="O3" s="106"/>
      <c r="P3" s="106"/>
      <c r="Q3" s="127"/>
      <c r="R3" s="127"/>
      <c r="S3" s="128"/>
      <c r="T3" s="520" t="s">
        <v>77</v>
      </c>
      <c r="U3" s="520"/>
      <c r="V3" s="129"/>
    </row>
    <row r="4" spans="1:22" ht="24.75" customHeight="1">
      <c r="A4" s="521" t="s">
        <v>136</v>
      </c>
      <c r="B4" s="521"/>
      <c r="C4" s="521"/>
      <c r="D4" s="523" t="s">
        <v>78</v>
      </c>
      <c r="E4" s="522" t="s">
        <v>98</v>
      </c>
      <c r="F4" s="522" t="s">
        <v>137</v>
      </c>
      <c r="G4" s="521" t="s">
        <v>138</v>
      </c>
      <c r="H4" s="521"/>
      <c r="I4" s="521"/>
      <c r="J4" s="522"/>
      <c r="K4" s="522" t="s">
        <v>139</v>
      </c>
      <c r="L4" s="523"/>
      <c r="M4" s="523"/>
      <c r="N4" s="523"/>
      <c r="O4" s="523"/>
      <c r="P4" s="523"/>
      <c r="Q4" s="523"/>
      <c r="R4" s="524"/>
      <c r="S4" s="529" t="s">
        <v>140</v>
      </c>
      <c r="T4" s="530" t="s">
        <v>141</v>
      </c>
      <c r="U4" s="530" t="s">
        <v>142</v>
      </c>
      <c r="V4" s="129"/>
    </row>
    <row r="5" spans="1:22" ht="24.75" customHeight="1">
      <c r="A5" s="526" t="s">
        <v>100</v>
      </c>
      <c r="B5" s="526" t="s">
        <v>101</v>
      </c>
      <c r="C5" s="526" t="s">
        <v>102</v>
      </c>
      <c r="D5" s="522"/>
      <c r="E5" s="522"/>
      <c r="F5" s="521"/>
      <c r="G5" s="526" t="s">
        <v>80</v>
      </c>
      <c r="H5" s="526" t="s">
        <v>143</v>
      </c>
      <c r="I5" s="526" t="s">
        <v>144</v>
      </c>
      <c r="J5" s="527" t="s">
        <v>145</v>
      </c>
      <c r="K5" s="528" t="s">
        <v>80</v>
      </c>
      <c r="L5" s="476" t="s">
        <v>146</v>
      </c>
      <c r="M5" s="476" t="s">
        <v>147</v>
      </c>
      <c r="N5" s="476" t="s">
        <v>148</v>
      </c>
      <c r="O5" s="476" t="s">
        <v>149</v>
      </c>
      <c r="P5" s="476" t="s">
        <v>150</v>
      </c>
      <c r="Q5" s="476" t="s">
        <v>151</v>
      </c>
      <c r="R5" s="476" t="s">
        <v>152</v>
      </c>
      <c r="S5" s="530"/>
      <c r="T5" s="530"/>
      <c r="U5" s="530"/>
      <c r="V5" s="129"/>
    </row>
    <row r="6" spans="1:21" ht="30.75" customHeight="1">
      <c r="A6" s="522"/>
      <c r="B6" s="522"/>
      <c r="C6" s="522"/>
      <c r="D6" s="522"/>
      <c r="E6" s="521"/>
      <c r="F6" s="110" t="s">
        <v>99</v>
      </c>
      <c r="G6" s="522"/>
      <c r="H6" s="522"/>
      <c r="I6" s="522"/>
      <c r="J6" s="521"/>
      <c r="K6" s="523"/>
      <c r="L6" s="476"/>
      <c r="M6" s="476"/>
      <c r="N6" s="476"/>
      <c r="O6" s="476"/>
      <c r="P6" s="476"/>
      <c r="Q6" s="476"/>
      <c r="R6" s="476"/>
      <c r="S6" s="530"/>
      <c r="T6" s="530"/>
      <c r="U6" s="530"/>
    </row>
    <row r="7" spans="1:21" ht="24.75" customHeight="1">
      <c r="A7" s="111" t="s">
        <v>92</v>
      </c>
      <c r="B7" s="111" t="s">
        <v>92</v>
      </c>
      <c r="C7" s="111" t="s">
        <v>92</v>
      </c>
      <c r="D7" s="111" t="s">
        <v>92</v>
      </c>
      <c r="E7" s="111" t="s">
        <v>92</v>
      </c>
      <c r="F7" s="112">
        <v>1</v>
      </c>
      <c r="G7" s="111">
        <v>2</v>
      </c>
      <c r="H7" s="111">
        <v>3</v>
      </c>
      <c r="I7" s="111">
        <v>4</v>
      </c>
      <c r="J7" s="111">
        <v>5</v>
      </c>
      <c r="K7" s="111">
        <v>6</v>
      </c>
      <c r="L7" s="111">
        <v>7</v>
      </c>
      <c r="M7" s="111">
        <v>8</v>
      </c>
      <c r="N7" s="111">
        <v>9</v>
      </c>
      <c r="O7" s="111">
        <v>10</v>
      </c>
      <c r="P7" s="111">
        <v>11</v>
      </c>
      <c r="Q7" s="111">
        <v>12</v>
      </c>
      <c r="R7" s="111">
        <v>13</v>
      </c>
      <c r="S7" s="111">
        <v>14</v>
      </c>
      <c r="T7" s="112">
        <v>15</v>
      </c>
      <c r="U7" s="112">
        <v>16</v>
      </c>
    </row>
    <row r="8" spans="1:21" s="104" customFormat="1" ht="24.75" customHeight="1">
      <c r="A8" s="113"/>
      <c r="B8" s="113"/>
      <c r="C8" s="114"/>
      <c r="D8" s="115"/>
      <c r="E8" s="116"/>
      <c r="F8" s="117"/>
      <c r="G8" s="118"/>
      <c r="H8" s="119"/>
      <c r="I8" s="119"/>
      <c r="J8" s="119"/>
      <c r="K8" s="119"/>
      <c r="L8" s="119"/>
      <c r="M8" s="119"/>
      <c r="N8" s="119"/>
      <c r="O8" s="119"/>
      <c r="P8" s="119"/>
      <c r="Q8" s="119"/>
      <c r="R8" s="119"/>
      <c r="S8" s="130"/>
      <c r="T8" s="130"/>
      <c r="U8" s="131"/>
    </row>
    <row r="9" spans="1:21" ht="27" customHeight="1">
      <c r="A9" s="525" t="s">
        <v>309</v>
      </c>
      <c r="B9" s="525"/>
      <c r="C9" s="525"/>
      <c r="D9" s="525"/>
      <c r="E9" s="525"/>
      <c r="F9" s="525"/>
      <c r="G9" s="120"/>
      <c r="H9" s="120"/>
      <c r="I9" s="120"/>
      <c r="J9" s="120"/>
      <c r="K9" s="120"/>
      <c r="L9" s="120"/>
      <c r="M9" s="120"/>
      <c r="N9" s="120"/>
      <c r="O9" s="120"/>
      <c r="P9" s="120"/>
      <c r="Q9" s="120"/>
      <c r="R9" s="120"/>
      <c r="S9" s="132"/>
      <c r="T9" s="132"/>
      <c r="U9" s="132"/>
    </row>
    <row r="10" spans="1:21" ht="18.75" customHeight="1">
      <c r="A10" s="121"/>
      <c r="B10" s="121"/>
      <c r="C10" s="121"/>
      <c r="D10" s="121"/>
      <c r="E10" s="122"/>
      <c r="F10" s="120"/>
      <c r="G10" s="120"/>
      <c r="H10" s="120"/>
      <c r="I10" s="120"/>
      <c r="J10" s="120"/>
      <c r="K10" s="120"/>
      <c r="L10" s="120"/>
      <c r="M10" s="120"/>
      <c r="N10" s="120"/>
      <c r="O10" s="120"/>
      <c r="P10" s="120"/>
      <c r="Q10" s="120"/>
      <c r="R10" s="120"/>
      <c r="S10" s="132"/>
      <c r="T10" s="132"/>
      <c r="U10" s="132"/>
    </row>
    <row r="11" spans="1:21" ht="18.75" customHeight="1">
      <c r="A11" s="121"/>
      <c r="B11" s="121"/>
      <c r="C11" s="121"/>
      <c r="D11" s="121"/>
      <c r="E11" s="122"/>
      <c r="F11" s="120"/>
      <c r="G11" s="120"/>
      <c r="H11" s="120"/>
      <c r="I11" s="120"/>
      <c r="J11" s="120"/>
      <c r="K11" s="120"/>
      <c r="L11" s="120"/>
      <c r="M11" s="120"/>
      <c r="N11" s="120"/>
      <c r="O11" s="120"/>
      <c r="P11" s="120"/>
      <c r="Q11" s="120"/>
      <c r="R11" s="120"/>
      <c r="S11" s="132"/>
      <c r="T11" s="132"/>
      <c r="U11" s="132"/>
    </row>
    <row r="12" spans="1:21" ht="18.75" customHeight="1">
      <c r="A12" s="121"/>
      <c r="B12" s="121"/>
      <c r="C12" s="121"/>
      <c r="D12" s="121"/>
      <c r="E12" s="122"/>
      <c r="F12" s="120"/>
      <c r="G12" s="120"/>
      <c r="H12" s="120"/>
      <c r="I12" s="120"/>
      <c r="J12" s="120"/>
      <c r="K12" s="120"/>
      <c r="L12" s="120"/>
      <c r="M12" s="120"/>
      <c r="N12" s="120"/>
      <c r="O12" s="120"/>
      <c r="P12" s="120"/>
      <c r="Q12" s="120"/>
      <c r="R12" s="120"/>
      <c r="S12" s="132"/>
      <c r="T12" s="132"/>
      <c r="U12" s="132"/>
    </row>
    <row r="13" spans="1:21" ht="18.75" customHeight="1">
      <c r="A13" s="121"/>
      <c r="B13" s="121"/>
      <c r="C13" s="121"/>
      <c r="D13" s="121"/>
      <c r="E13" s="120"/>
      <c r="F13" s="120"/>
      <c r="G13" s="120"/>
      <c r="H13" s="120"/>
      <c r="I13" s="120"/>
      <c r="J13" s="120"/>
      <c r="K13" s="120"/>
      <c r="L13" s="120"/>
      <c r="M13" s="120"/>
      <c r="N13" s="120"/>
      <c r="O13" s="120"/>
      <c r="P13" s="120"/>
      <c r="Q13" s="120"/>
      <c r="R13" s="120"/>
      <c r="S13" s="132"/>
      <c r="T13" s="132"/>
      <c r="U13" s="133"/>
    </row>
    <row r="14" spans="1:21" ht="18.75" customHeight="1">
      <c r="A14" s="123"/>
      <c r="B14" s="123"/>
      <c r="C14" s="123"/>
      <c r="D14" s="121"/>
      <c r="E14" s="122"/>
      <c r="F14" s="120"/>
      <c r="G14" s="124"/>
      <c r="H14" s="120"/>
      <c r="I14" s="120"/>
      <c r="J14" s="120"/>
      <c r="K14" s="124"/>
      <c r="L14" s="120"/>
      <c r="M14" s="120"/>
      <c r="N14" s="120"/>
      <c r="O14" s="120"/>
      <c r="P14" s="120"/>
      <c r="Q14" s="120"/>
      <c r="R14" s="120"/>
      <c r="S14" s="132"/>
      <c r="T14" s="132"/>
      <c r="U14" s="133"/>
    </row>
    <row r="15" spans="1:21" ht="18.75" customHeight="1">
      <c r="A15" s="123"/>
      <c r="B15" s="123"/>
      <c r="C15" s="123"/>
      <c r="D15" s="123"/>
      <c r="E15" s="125"/>
      <c r="F15" s="120"/>
      <c r="G15" s="124"/>
      <c r="H15" s="124"/>
      <c r="I15" s="124"/>
      <c r="J15" s="124"/>
      <c r="K15" s="124"/>
      <c r="L15" s="124"/>
      <c r="M15" s="120"/>
      <c r="N15" s="120"/>
      <c r="O15" s="120"/>
      <c r="P15" s="120"/>
      <c r="Q15" s="120"/>
      <c r="R15" s="120"/>
      <c r="S15" s="132"/>
      <c r="T15" s="133"/>
      <c r="U15" s="133"/>
    </row>
    <row r="16" spans="1:21" ht="18.75" customHeight="1">
      <c r="A16" s="123"/>
      <c r="B16" s="123"/>
      <c r="C16" s="123"/>
      <c r="D16" s="123"/>
      <c r="E16" s="125"/>
      <c r="F16" s="120"/>
      <c r="G16" s="124"/>
      <c r="H16" s="124"/>
      <c r="I16" s="124"/>
      <c r="J16" s="124"/>
      <c r="K16" s="124"/>
      <c r="L16" s="124"/>
      <c r="M16" s="120"/>
      <c r="N16" s="120"/>
      <c r="O16" s="120"/>
      <c r="P16" s="120"/>
      <c r="Q16" s="120"/>
      <c r="R16" s="120"/>
      <c r="S16" s="133"/>
      <c r="T16" s="133"/>
      <c r="U16" s="133"/>
    </row>
    <row r="17" spans="1:22" ht="12.75" customHeight="1">
      <c r="A17"/>
      <c r="B17"/>
      <c r="C17"/>
      <c r="D17"/>
      <c r="E17"/>
      <c r="F17"/>
      <c r="G17"/>
      <c r="H17"/>
      <c r="I17"/>
      <c r="J17"/>
      <c r="K17"/>
      <c r="L17" s="104"/>
      <c r="M17" s="104"/>
      <c r="N17"/>
      <c r="O17"/>
      <c r="P17"/>
      <c r="Q17"/>
      <c r="R17"/>
      <c r="S17"/>
      <c r="T17"/>
      <c r="U17"/>
      <c r="V17"/>
    </row>
  </sheetData>
  <sheetProtection formatCells="0" formatColumns="0" formatRows="0"/>
  <mergeCells count="27">
    <mergeCell ref="Q5:Q6"/>
    <mergeCell ref="R5:R6"/>
    <mergeCell ref="S4:S6"/>
    <mergeCell ref="T4:T6"/>
    <mergeCell ref="U4:U6"/>
    <mergeCell ref="K5:K6"/>
    <mergeCell ref="L5:L6"/>
    <mergeCell ref="M5:M6"/>
    <mergeCell ref="N5:N6"/>
    <mergeCell ref="O5:O6"/>
    <mergeCell ref="P5:P6"/>
    <mergeCell ref="E4:E6"/>
    <mergeCell ref="F4:F5"/>
    <mergeCell ref="G5:G6"/>
    <mergeCell ref="H5:H6"/>
    <mergeCell ref="I5:I6"/>
    <mergeCell ref="J5:J6"/>
    <mergeCell ref="A2:U2"/>
    <mergeCell ref="T3:U3"/>
    <mergeCell ref="A4:C4"/>
    <mergeCell ref="G4:J4"/>
    <mergeCell ref="K4:R4"/>
    <mergeCell ref="A9:F9"/>
    <mergeCell ref="A5:A6"/>
    <mergeCell ref="B5:B6"/>
    <mergeCell ref="C5:C6"/>
    <mergeCell ref="D4:D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U8"/>
  <sheetViews>
    <sheetView showGridLines="0" showZeros="0" zoomScalePageLayoutView="0" workbookViewId="0" topLeftCell="A1">
      <selection activeCell="G16" sqref="G16"/>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56"/>
      <c r="B1" s="56"/>
      <c r="C1" s="56"/>
      <c r="D1" s="56"/>
      <c r="E1" s="56"/>
      <c r="F1" s="56"/>
      <c r="G1" s="56"/>
      <c r="H1" s="56"/>
      <c r="I1" s="56"/>
      <c r="J1" s="56"/>
      <c r="K1" s="56"/>
      <c r="L1" s="56"/>
      <c r="M1" s="56"/>
      <c r="N1" s="56"/>
      <c r="O1" s="56"/>
      <c r="P1" s="56"/>
      <c r="Q1" s="56"/>
      <c r="R1" s="56"/>
      <c r="S1" s="56"/>
      <c r="T1" s="56"/>
      <c r="U1" s="74" t="s">
        <v>310</v>
      </c>
    </row>
    <row r="2" spans="1:21" ht="24.75" customHeight="1">
      <c r="A2" s="436" t="s">
        <v>311</v>
      </c>
      <c r="B2" s="436"/>
      <c r="C2" s="436"/>
      <c r="D2" s="436"/>
      <c r="E2" s="436"/>
      <c r="F2" s="436"/>
      <c r="G2" s="436"/>
      <c r="H2" s="436"/>
      <c r="I2" s="436"/>
      <c r="J2" s="436"/>
      <c r="K2" s="436"/>
      <c r="L2" s="436"/>
      <c r="M2" s="436"/>
      <c r="N2" s="436"/>
      <c r="O2" s="436"/>
      <c r="P2" s="436"/>
      <c r="Q2" s="436"/>
      <c r="R2" s="436"/>
      <c r="S2" s="436"/>
      <c r="T2" s="436"/>
      <c r="U2" s="436"/>
    </row>
    <row r="3" spans="1:21" ht="19.5" customHeight="1">
      <c r="A3" s="56"/>
      <c r="B3" s="56"/>
      <c r="C3" s="56"/>
      <c r="D3" s="56"/>
      <c r="E3" s="56"/>
      <c r="F3" s="56"/>
      <c r="G3" s="56"/>
      <c r="H3" s="56"/>
      <c r="I3" s="56"/>
      <c r="J3" s="56"/>
      <c r="K3" s="56"/>
      <c r="L3" s="56"/>
      <c r="M3" s="56"/>
      <c r="N3" s="56"/>
      <c r="O3" s="56"/>
      <c r="P3" s="56"/>
      <c r="Q3" s="56"/>
      <c r="R3" s="56"/>
      <c r="S3" s="56"/>
      <c r="T3" s="518" t="s">
        <v>77</v>
      </c>
      <c r="U3" s="518"/>
    </row>
    <row r="4" spans="1:21" ht="27.75" customHeight="1">
      <c r="A4" s="438" t="s">
        <v>136</v>
      </c>
      <c r="B4" s="439"/>
      <c r="C4" s="440"/>
      <c r="D4" s="441" t="s">
        <v>155</v>
      </c>
      <c r="E4" s="441" t="s">
        <v>156</v>
      </c>
      <c r="F4" s="441" t="s">
        <v>99</v>
      </c>
      <c r="G4" s="444" t="s">
        <v>157</v>
      </c>
      <c r="H4" s="444" t="s">
        <v>158</v>
      </c>
      <c r="I4" s="444" t="s">
        <v>159</v>
      </c>
      <c r="J4" s="444" t="s">
        <v>160</v>
      </c>
      <c r="K4" s="444" t="s">
        <v>161</v>
      </c>
      <c r="L4" s="444" t="s">
        <v>162</v>
      </c>
      <c r="M4" s="444" t="s">
        <v>147</v>
      </c>
      <c r="N4" s="444" t="s">
        <v>163</v>
      </c>
      <c r="O4" s="444" t="s">
        <v>145</v>
      </c>
      <c r="P4" s="444" t="s">
        <v>149</v>
      </c>
      <c r="Q4" s="444" t="s">
        <v>148</v>
      </c>
      <c r="R4" s="444" t="s">
        <v>164</v>
      </c>
      <c r="S4" s="444" t="s">
        <v>165</v>
      </c>
      <c r="T4" s="444" t="s">
        <v>166</v>
      </c>
      <c r="U4" s="444" t="s">
        <v>152</v>
      </c>
    </row>
    <row r="5" spans="1:21" ht="13.5" customHeight="1">
      <c r="A5" s="441" t="s">
        <v>100</v>
      </c>
      <c r="B5" s="441" t="s">
        <v>101</v>
      </c>
      <c r="C5" s="441" t="s">
        <v>102</v>
      </c>
      <c r="D5" s="443"/>
      <c r="E5" s="443"/>
      <c r="F5" s="443"/>
      <c r="G5" s="444"/>
      <c r="H5" s="444"/>
      <c r="I5" s="444"/>
      <c r="J5" s="444"/>
      <c r="K5" s="444"/>
      <c r="L5" s="444"/>
      <c r="M5" s="444"/>
      <c r="N5" s="444"/>
      <c r="O5" s="444"/>
      <c r="P5" s="444"/>
      <c r="Q5" s="444"/>
      <c r="R5" s="444"/>
      <c r="S5" s="444"/>
      <c r="T5" s="444"/>
      <c r="U5" s="444"/>
    </row>
    <row r="6" spans="1:21" ht="18" customHeight="1">
      <c r="A6" s="442"/>
      <c r="B6" s="442"/>
      <c r="C6" s="442"/>
      <c r="D6" s="442"/>
      <c r="E6" s="442"/>
      <c r="F6" s="442"/>
      <c r="G6" s="444"/>
      <c r="H6" s="444"/>
      <c r="I6" s="444"/>
      <c r="J6" s="444"/>
      <c r="K6" s="444"/>
      <c r="L6" s="444"/>
      <c r="M6" s="444"/>
      <c r="N6" s="444"/>
      <c r="O6" s="444"/>
      <c r="P6" s="444"/>
      <c r="Q6" s="444"/>
      <c r="R6" s="444"/>
      <c r="S6" s="444"/>
      <c r="T6" s="444"/>
      <c r="U6" s="444"/>
    </row>
    <row r="7" spans="1:21" s="54" customFormat="1" ht="29.25" customHeight="1">
      <c r="A7" s="102"/>
      <c r="B7" s="102"/>
      <c r="C7" s="102"/>
      <c r="D7" s="102"/>
      <c r="E7" s="103"/>
      <c r="F7" s="64"/>
      <c r="G7" s="64"/>
      <c r="H7" s="64"/>
      <c r="I7" s="64"/>
      <c r="J7" s="64"/>
      <c r="K7" s="64"/>
      <c r="L7" s="64"/>
      <c r="M7" s="64"/>
      <c r="N7" s="64"/>
      <c r="O7" s="64"/>
      <c r="P7" s="64"/>
      <c r="Q7" s="64"/>
      <c r="R7" s="64"/>
      <c r="S7" s="64"/>
      <c r="T7" s="64"/>
      <c r="U7" s="64"/>
    </row>
    <row r="8" ht="14.25">
      <c r="A8" t="s">
        <v>309</v>
      </c>
    </row>
  </sheetData>
  <sheetProtection formatCells="0" formatColumns="0" formatRows="0"/>
  <mergeCells count="24">
    <mergeCell ref="T4:T6"/>
    <mergeCell ref="U4:U6"/>
    <mergeCell ref="N4:N6"/>
    <mergeCell ref="O4:O6"/>
    <mergeCell ref="P4:P6"/>
    <mergeCell ref="Q4:Q6"/>
    <mergeCell ref="R4:R6"/>
    <mergeCell ref="S4:S6"/>
    <mergeCell ref="H4:H6"/>
    <mergeCell ref="I4:I6"/>
    <mergeCell ref="J4:J6"/>
    <mergeCell ref="K4:K6"/>
    <mergeCell ref="L4:L6"/>
    <mergeCell ref="M4:M6"/>
    <mergeCell ref="A2:U2"/>
    <mergeCell ref="T3:U3"/>
    <mergeCell ref="A4:C4"/>
    <mergeCell ref="A5:A6"/>
    <mergeCell ref="B5:B6"/>
    <mergeCell ref="C5:C6"/>
    <mergeCell ref="D4:D6"/>
    <mergeCell ref="E4:E6"/>
    <mergeCell ref="F4:F6"/>
    <mergeCell ref="G4: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28"/>
  <sheetViews>
    <sheetView showGridLines="0" showZeros="0" zoomScalePageLayoutView="0" workbookViewId="0" topLeftCell="A8">
      <selection activeCell="E8" sqref="E8:E28"/>
    </sheetView>
  </sheetViews>
  <sheetFormatPr defaultColWidth="6.875" defaultRowHeight="12.75" customHeight="1"/>
  <cols>
    <col min="1" max="3" width="3.625" style="77" customWidth="1"/>
    <col min="4" max="4" width="6.875" style="77" customWidth="1"/>
    <col min="5" max="5" width="27.50390625" style="77" customWidth="1"/>
    <col min="6" max="6" width="9.375" style="77" customWidth="1"/>
    <col min="7" max="7" width="8.625" style="77" customWidth="1"/>
    <col min="8" max="8" width="8.875" style="77" customWidth="1"/>
    <col min="9" max="10" width="7.50390625" style="77" customWidth="1"/>
    <col min="11" max="11" width="9.50390625" style="77" customWidth="1"/>
    <col min="12" max="17" width="7.50390625" style="77" customWidth="1"/>
    <col min="18" max="18" width="9.25390625" style="77" customWidth="1"/>
    <col min="19" max="21" width="7.50390625" style="77" customWidth="1"/>
    <col min="22" max="41" width="6.875" style="77" customWidth="1"/>
    <col min="42" max="42" width="6.625" style="77" customWidth="1"/>
    <col min="43" max="253" width="6.875" style="77" customWidth="1"/>
    <col min="254" max="255" width="6.875" style="78" customWidth="1"/>
    <col min="256" max="16384" width="6.875" style="78" customWidth="1"/>
  </cols>
  <sheetData>
    <row r="1" spans="22:255" ht="27" customHeight="1">
      <c r="V1" s="90" t="s">
        <v>312</v>
      </c>
      <c r="W1" s="78"/>
      <c r="X1" s="78"/>
      <c r="Y1" s="78"/>
      <c r="Z1" s="78"/>
      <c r="AA1" s="78"/>
      <c r="AB1" s="78"/>
      <c r="AC1" s="78"/>
      <c r="AD1" s="78"/>
      <c r="AE1" s="78"/>
      <c r="AF1" s="78"/>
      <c r="AG1" s="78"/>
      <c r="AH1" s="78"/>
      <c r="AI1" s="78"/>
      <c r="AJ1" s="78"/>
      <c r="AK1" s="78"/>
      <c r="AL1" s="78"/>
      <c r="IT1"/>
      <c r="IU1"/>
    </row>
    <row r="2" spans="1:255" ht="33" customHeight="1">
      <c r="A2" s="531" t="s">
        <v>313</v>
      </c>
      <c r="B2" s="531"/>
      <c r="C2" s="531"/>
      <c r="D2" s="531"/>
      <c r="E2" s="531"/>
      <c r="F2" s="531"/>
      <c r="G2" s="531"/>
      <c r="H2" s="531"/>
      <c r="I2" s="531"/>
      <c r="J2" s="531"/>
      <c r="K2" s="531"/>
      <c r="L2" s="531"/>
      <c r="M2" s="531"/>
      <c r="N2" s="531"/>
      <c r="O2" s="531"/>
      <c r="P2" s="531"/>
      <c r="Q2" s="531"/>
      <c r="R2" s="531"/>
      <c r="S2" s="531"/>
      <c r="T2" s="531"/>
      <c r="U2" s="531"/>
      <c r="V2" s="531"/>
      <c r="W2" s="78"/>
      <c r="X2" s="78"/>
      <c r="Y2" s="78"/>
      <c r="Z2" s="78"/>
      <c r="AA2" s="78"/>
      <c r="AB2" s="78"/>
      <c r="AC2" s="78"/>
      <c r="AD2" s="78"/>
      <c r="AE2" s="78"/>
      <c r="AF2" s="78"/>
      <c r="AG2" s="78"/>
      <c r="AH2" s="78"/>
      <c r="AI2" s="78"/>
      <c r="AJ2" s="78"/>
      <c r="AK2" s="78"/>
      <c r="AL2" s="78"/>
      <c r="IT2"/>
      <c r="IU2"/>
    </row>
    <row r="3" spans="1:255" ht="18.75" customHeight="1">
      <c r="A3" s="79"/>
      <c r="B3" s="79"/>
      <c r="C3" s="79"/>
      <c r="D3" s="79"/>
      <c r="E3" s="79"/>
      <c r="F3" s="79"/>
      <c r="G3" s="79"/>
      <c r="H3" s="79"/>
      <c r="I3" s="79"/>
      <c r="J3" s="79"/>
      <c r="K3" s="79"/>
      <c r="L3" s="79"/>
      <c r="M3" s="79"/>
      <c r="N3" s="79"/>
      <c r="O3" s="79"/>
      <c r="P3" s="79"/>
      <c r="Q3" s="79"/>
      <c r="R3" s="79"/>
      <c r="S3" s="79"/>
      <c r="T3" s="91"/>
      <c r="U3" s="532" t="s">
        <v>77</v>
      </c>
      <c r="V3" s="533"/>
      <c r="W3" s="78"/>
      <c r="X3" s="78"/>
      <c r="Y3" s="78"/>
      <c r="Z3" s="78"/>
      <c r="AA3" s="78"/>
      <c r="AB3" s="78"/>
      <c r="AC3" s="78"/>
      <c r="AD3" s="78"/>
      <c r="AE3" s="78"/>
      <c r="AF3" s="78"/>
      <c r="AG3" s="78"/>
      <c r="AH3" s="78"/>
      <c r="AI3" s="78"/>
      <c r="AJ3" s="78"/>
      <c r="AK3" s="78"/>
      <c r="AL3" s="78"/>
      <c r="IT3"/>
      <c r="IU3"/>
    </row>
    <row r="4" spans="1:255" s="75" customFormat="1" ht="23.25" customHeight="1">
      <c r="A4" s="80" t="s">
        <v>136</v>
      </c>
      <c r="B4" s="80"/>
      <c r="C4" s="80"/>
      <c r="D4" s="535" t="s">
        <v>78</v>
      </c>
      <c r="E4" s="536" t="s">
        <v>98</v>
      </c>
      <c r="F4" s="535" t="s">
        <v>137</v>
      </c>
      <c r="G4" s="81" t="s">
        <v>138</v>
      </c>
      <c r="H4" s="81"/>
      <c r="I4" s="81"/>
      <c r="J4" s="81"/>
      <c r="K4" s="81" t="s">
        <v>139</v>
      </c>
      <c r="L4" s="81"/>
      <c r="M4" s="81"/>
      <c r="N4" s="81"/>
      <c r="O4" s="81"/>
      <c r="P4" s="81"/>
      <c r="Q4" s="81"/>
      <c r="R4" s="81"/>
      <c r="S4" s="534" t="s">
        <v>314</v>
      </c>
      <c r="T4" s="534"/>
      <c r="U4" s="534"/>
      <c r="V4" s="534"/>
      <c r="IT4"/>
      <c r="IU4"/>
    </row>
    <row r="5" spans="1:255" s="75" customFormat="1" ht="23.25" customHeight="1">
      <c r="A5" s="534" t="s">
        <v>100</v>
      </c>
      <c r="B5" s="535" t="s">
        <v>101</v>
      </c>
      <c r="C5" s="535" t="s">
        <v>102</v>
      </c>
      <c r="D5" s="535"/>
      <c r="E5" s="536"/>
      <c r="F5" s="535"/>
      <c r="G5" s="535" t="s">
        <v>80</v>
      </c>
      <c r="H5" s="535" t="s">
        <v>143</v>
      </c>
      <c r="I5" s="535" t="s">
        <v>144</v>
      </c>
      <c r="J5" s="535" t="s">
        <v>145</v>
      </c>
      <c r="K5" s="535" t="s">
        <v>80</v>
      </c>
      <c r="L5" s="535" t="s">
        <v>146</v>
      </c>
      <c r="M5" s="535" t="s">
        <v>147</v>
      </c>
      <c r="N5" s="535" t="s">
        <v>148</v>
      </c>
      <c r="O5" s="535" t="s">
        <v>149</v>
      </c>
      <c r="P5" s="535" t="s">
        <v>150</v>
      </c>
      <c r="Q5" s="535" t="s">
        <v>151</v>
      </c>
      <c r="R5" s="535" t="s">
        <v>152</v>
      </c>
      <c r="S5" s="534" t="s">
        <v>80</v>
      </c>
      <c r="T5" s="534" t="s">
        <v>315</v>
      </c>
      <c r="U5" s="534" t="s">
        <v>316</v>
      </c>
      <c r="V5" s="534" t="s">
        <v>317</v>
      </c>
      <c r="IT5"/>
      <c r="IU5"/>
    </row>
    <row r="6" spans="1:255" ht="31.5" customHeight="1">
      <c r="A6" s="534"/>
      <c r="B6" s="535"/>
      <c r="C6" s="535"/>
      <c r="D6" s="535"/>
      <c r="E6" s="536"/>
      <c r="F6" s="82" t="s">
        <v>99</v>
      </c>
      <c r="G6" s="535"/>
      <c r="H6" s="535"/>
      <c r="I6" s="535"/>
      <c r="J6" s="535"/>
      <c r="K6" s="535"/>
      <c r="L6" s="535"/>
      <c r="M6" s="535"/>
      <c r="N6" s="535"/>
      <c r="O6" s="535"/>
      <c r="P6" s="535"/>
      <c r="Q6" s="535"/>
      <c r="R6" s="535"/>
      <c r="S6" s="534"/>
      <c r="T6" s="534"/>
      <c r="U6" s="534"/>
      <c r="V6" s="534"/>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78"/>
      <c r="IR6" s="78"/>
      <c r="IS6" s="78"/>
      <c r="IT6"/>
      <c r="IU6"/>
    </row>
    <row r="7" spans="1:255" ht="23.25" customHeight="1">
      <c r="A7" s="82" t="s">
        <v>92</v>
      </c>
      <c r="B7" s="82" t="s">
        <v>92</v>
      </c>
      <c r="C7" s="82" t="s">
        <v>92</v>
      </c>
      <c r="D7" s="82" t="s">
        <v>92</v>
      </c>
      <c r="E7" s="82" t="s">
        <v>92</v>
      </c>
      <c r="F7" s="82">
        <v>1</v>
      </c>
      <c r="G7" s="82">
        <v>2</v>
      </c>
      <c r="H7" s="82">
        <v>3</v>
      </c>
      <c r="I7" s="84">
        <v>4</v>
      </c>
      <c r="J7" s="84">
        <v>5</v>
      </c>
      <c r="K7" s="82">
        <v>6</v>
      </c>
      <c r="L7" s="82">
        <v>7</v>
      </c>
      <c r="M7" s="82">
        <v>8</v>
      </c>
      <c r="N7" s="84">
        <v>9</v>
      </c>
      <c r="O7" s="84">
        <v>10</v>
      </c>
      <c r="P7" s="82">
        <v>11</v>
      </c>
      <c r="Q7" s="82">
        <v>12</v>
      </c>
      <c r="R7" s="82">
        <v>13</v>
      </c>
      <c r="S7" s="82">
        <v>14</v>
      </c>
      <c r="T7" s="82">
        <v>15</v>
      </c>
      <c r="U7" s="82">
        <v>16</v>
      </c>
      <c r="V7" s="82">
        <v>17</v>
      </c>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78"/>
      <c r="IR7" s="78"/>
      <c r="IS7" s="78"/>
      <c r="IT7"/>
      <c r="IU7"/>
    </row>
    <row r="8" spans="1:253" ht="23.25" customHeight="1">
      <c r="A8" s="59">
        <v>210</v>
      </c>
      <c r="B8" s="59"/>
      <c r="C8" s="59"/>
      <c r="D8" s="60" t="s">
        <v>103</v>
      </c>
      <c r="E8" s="59" t="s">
        <v>104</v>
      </c>
      <c r="F8" s="82">
        <v>9827.2</v>
      </c>
      <c r="G8" s="82">
        <v>7254.300000000001</v>
      </c>
      <c r="H8" s="82">
        <v>5784.8</v>
      </c>
      <c r="I8" s="82">
        <v>580.6</v>
      </c>
      <c r="J8" s="82">
        <v>888.9000000000001</v>
      </c>
      <c r="K8" s="82">
        <v>2572.9</v>
      </c>
      <c r="L8" s="82">
        <v>0</v>
      </c>
      <c r="M8" s="82">
        <v>0</v>
      </c>
      <c r="N8" s="82">
        <v>0</v>
      </c>
      <c r="O8" s="82">
        <v>0</v>
      </c>
      <c r="P8" s="82">
        <v>0</v>
      </c>
      <c r="Q8" s="82">
        <v>0</v>
      </c>
      <c r="R8" s="82">
        <v>2572.9</v>
      </c>
      <c r="S8" s="82">
        <v>0</v>
      </c>
      <c r="T8" s="82">
        <v>0</v>
      </c>
      <c r="U8" s="82">
        <v>0</v>
      </c>
      <c r="V8" s="82">
        <v>0</v>
      </c>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78"/>
      <c r="IR8" s="78"/>
      <c r="IS8" s="78"/>
    </row>
    <row r="9" spans="1:253" ht="23.25" customHeight="1">
      <c r="A9" s="59">
        <v>210</v>
      </c>
      <c r="B9" s="61" t="s">
        <v>105</v>
      </c>
      <c r="C9" s="59"/>
      <c r="D9" s="60" t="s">
        <v>103</v>
      </c>
      <c r="E9" s="59" t="s">
        <v>106</v>
      </c>
      <c r="F9" s="83">
        <f>G9+K9</f>
        <v>846.9</v>
      </c>
      <c r="G9" s="83">
        <f>SUM(H9:J9)</f>
        <v>846.9</v>
      </c>
      <c r="H9" s="63">
        <v>690.5</v>
      </c>
      <c r="I9" s="63">
        <v>95.5</v>
      </c>
      <c r="J9" s="63">
        <v>60.9</v>
      </c>
      <c r="K9" s="83">
        <f>SUM(L9:R9)</f>
        <v>0</v>
      </c>
      <c r="L9" s="83"/>
      <c r="M9" s="63"/>
      <c r="N9" s="83"/>
      <c r="O9" s="83"/>
      <c r="P9" s="83"/>
      <c r="Q9" s="83"/>
      <c r="R9" s="63"/>
      <c r="S9" s="93"/>
      <c r="T9" s="94"/>
      <c r="U9" s="94"/>
      <c r="V9" s="95"/>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78"/>
      <c r="IR9" s="78"/>
      <c r="IS9" s="78"/>
    </row>
    <row r="10" spans="1:255" s="76" customFormat="1" ht="16.5" customHeight="1">
      <c r="A10" s="61" t="s">
        <v>107</v>
      </c>
      <c r="B10" s="61" t="s">
        <v>105</v>
      </c>
      <c r="C10" s="61" t="s">
        <v>105</v>
      </c>
      <c r="D10" s="60" t="s">
        <v>103</v>
      </c>
      <c r="E10" s="65" t="s">
        <v>108</v>
      </c>
      <c r="F10" s="83">
        <f>G10+K10</f>
        <v>846.9</v>
      </c>
      <c r="G10" s="83">
        <f>SUM(H10:J10)</f>
        <v>846.9</v>
      </c>
      <c r="H10" s="63">
        <v>690.5</v>
      </c>
      <c r="I10" s="63">
        <v>95.5</v>
      </c>
      <c r="J10" s="63">
        <v>60.9</v>
      </c>
      <c r="K10" s="83">
        <f>SUM(L10:R10)</f>
        <v>0</v>
      </c>
      <c r="L10" s="83"/>
      <c r="M10" s="63"/>
      <c r="N10" s="83"/>
      <c r="O10" s="83"/>
      <c r="P10" s="83"/>
      <c r="Q10" s="83"/>
      <c r="R10" s="63"/>
      <c r="S10" s="93"/>
      <c r="T10" s="94"/>
      <c r="U10" s="94"/>
      <c r="V10" s="95"/>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54"/>
      <c r="IU10" s="54"/>
    </row>
    <row r="11" spans="1:255" s="76" customFormat="1" ht="16.5" customHeight="1">
      <c r="A11" s="61" t="s">
        <v>107</v>
      </c>
      <c r="B11" s="61" t="s">
        <v>109</v>
      </c>
      <c r="C11" s="61"/>
      <c r="D11" s="60" t="s">
        <v>103</v>
      </c>
      <c r="E11" s="65" t="s">
        <v>110</v>
      </c>
      <c r="F11" s="83">
        <f>SUM(F12:F14)</f>
        <v>708.8000000000001</v>
      </c>
      <c r="G11" s="83">
        <f aca="true" t="shared" si="0" ref="G11:V11">SUM(G12:G14)</f>
        <v>688.8000000000001</v>
      </c>
      <c r="H11" s="83">
        <f t="shared" si="0"/>
        <v>566</v>
      </c>
      <c r="I11" s="83">
        <f t="shared" si="0"/>
        <v>3.5</v>
      </c>
      <c r="J11" s="83">
        <f t="shared" si="0"/>
        <v>119.3</v>
      </c>
      <c r="K11" s="83">
        <f t="shared" si="0"/>
        <v>20</v>
      </c>
      <c r="L11" s="83">
        <f t="shared" si="0"/>
        <v>0</v>
      </c>
      <c r="M11" s="83">
        <f t="shared" si="0"/>
        <v>0</v>
      </c>
      <c r="N11" s="83">
        <f t="shared" si="0"/>
        <v>0</v>
      </c>
      <c r="O11" s="83">
        <f t="shared" si="0"/>
        <v>0</v>
      </c>
      <c r="P11" s="83">
        <f t="shared" si="0"/>
        <v>0</v>
      </c>
      <c r="Q11" s="83">
        <f t="shared" si="0"/>
        <v>0</v>
      </c>
      <c r="R11" s="83">
        <f t="shared" si="0"/>
        <v>20</v>
      </c>
      <c r="S11" s="83">
        <f t="shared" si="0"/>
        <v>0</v>
      </c>
      <c r="T11" s="83">
        <f t="shared" si="0"/>
        <v>0</v>
      </c>
      <c r="U11" s="83">
        <f t="shared" si="0"/>
        <v>0</v>
      </c>
      <c r="V11" s="83">
        <f t="shared" si="0"/>
        <v>0</v>
      </c>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54"/>
      <c r="IU11" s="54"/>
    </row>
    <row r="12" spans="1:255" ht="16.5" customHeight="1">
      <c r="A12" s="61" t="s">
        <v>107</v>
      </c>
      <c r="B12" s="61" t="s">
        <v>109</v>
      </c>
      <c r="C12" s="61" t="s">
        <v>105</v>
      </c>
      <c r="D12" s="60" t="s">
        <v>103</v>
      </c>
      <c r="E12" s="65" t="s">
        <v>111</v>
      </c>
      <c r="F12" s="83">
        <f>G12+K12</f>
        <v>251.3</v>
      </c>
      <c r="G12" s="83">
        <f>SUM(H12:J12)</f>
        <v>251.3</v>
      </c>
      <c r="H12" s="63">
        <v>251.3</v>
      </c>
      <c r="I12" s="67"/>
      <c r="J12" s="67"/>
      <c r="K12" s="83">
        <f>SUM(L12:R12)</f>
        <v>0</v>
      </c>
      <c r="L12" s="85"/>
      <c r="M12" s="63"/>
      <c r="N12" s="86"/>
      <c r="O12" s="86"/>
      <c r="P12" s="86"/>
      <c r="Q12" s="86"/>
      <c r="R12" s="63"/>
      <c r="S12" s="96"/>
      <c r="T12" s="97"/>
      <c r="U12" s="97"/>
      <c r="V12" s="98"/>
      <c r="IT12"/>
      <c r="IU12"/>
    </row>
    <row r="13" spans="1:255" ht="16.5" customHeight="1">
      <c r="A13" s="61" t="s">
        <v>107</v>
      </c>
      <c r="B13" s="61" t="s">
        <v>109</v>
      </c>
      <c r="C13" s="61" t="s">
        <v>109</v>
      </c>
      <c r="D13" s="60" t="s">
        <v>103</v>
      </c>
      <c r="E13" s="66" t="s">
        <v>112</v>
      </c>
      <c r="F13" s="83">
        <f>G13+K13</f>
        <v>177.4</v>
      </c>
      <c r="G13" s="83">
        <f>SUM(H13:J13)</f>
        <v>177.4</v>
      </c>
      <c r="H13" s="63">
        <v>168.9</v>
      </c>
      <c r="I13" s="63">
        <v>3.5</v>
      </c>
      <c r="J13" s="63">
        <v>5</v>
      </c>
      <c r="K13" s="83">
        <f>SUM(L13:R13)</f>
        <v>0</v>
      </c>
      <c r="L13" s="85"/>
      <c r="M13" s="63"/>
      <c r="N13" s="86"/>
      <c r="O13" s="86"/>
      <c r="P13" s="86"/>
      <c r="Q13" s="86"/>
      <c r="R13" s="99"/>
      <c r="S13" s="96"/>
      <c r="T13" s="98"/>
      <c r="U13" s="98"/>
      <c r="V13" s="98"/>
      <c r="IT13"/>
      <c r="IU13"/>
    </row>
    <row r="14" spans="1:255" ht="16.5" customHeight="1">
      <c r="A14" s="61" t="s">
        <v>107</v>
      </c>
      <c r="B14" s="61" t="s">
        <v>109</v>
      </c>
      <c r="C14" s="61" t="s">
        <v>113</v>
      </c>
      <c r="D14" s="60" t="s">
        <v>103</v>
      </c>
      <c r="E14" s="65" t="s">
        <v>114</v>
      </c>
      <c r="F14" s="83">
        <f>G14+K14</f>
        <v>280.1</v>
      </c>
      <c r="G14" s="83">
        <f>SUM(H14:J14)</f>
        <v>260.1</v>
      </c>
      <c r="H14" s="67">
        <v>145.8</v>
      </c>
      <c r="I14" s="67"/>
      <c r="J14" s="67">
        <v>114.3</v>
      </c>
      <c r="K14" s="83">
        <f>SUM(L14:R14)</f>
        <v>20</v>
      </c>
      <c r="L14" s="85"/>
      <c r="M14" s="67"/>
      <c r="N14" s="86"/>
      <c r="O14" s="86"/>
      <c r="P14" s="86"/>
      <c r="Q14" s="86"/>
      <c r="R14" s="99">
        <v>20</v>
      </c>
      <c r="S14" s="100"/>
      <c r="T14" s="98"/>
      <c r="U14" s="98"/>
      <c r="V14" s="98"/>
      <c r="IT14"/>
      <c r="IU14"/>
    </row>
    <row r="15" spans="1:255" ht="16.5" customHeight="1">
      <c r="A15" s="61" t="s">
        <v>107</v>
      </c>
      <c r="B15" s="61" t="s">
        <v>115</v>
      </c>
      <c r="C15" s="61"/>
      <c r="D15" s="60" t="s">
        <v>103</v>
      </c>
      <c r="E15" s="65" t="s">
        <v>116</v>
      </c>
      <c r="F15" s="83">
        <f>SUM(F16:F18)</f>
        <v>4382.400000000001</v>
      </c>
      <c r="G15" s="83">
        <f aca="true" t="shared" si="1" ref="G15:V15">SUM(G16:G18)</f>
        <v>4332.400000000001</v>
      </c>
      <c r="H15" s="83">
        <f t="shared" si="1"/>
        <v>3342.6000000000004</v>
      </c>
      <c r="I15" s="83">
        <f t="shared" si="1"/>
        <v>379.8</v>
      </c>
      <c r="J15" s="83">
        <f t="shared" si="1"/>
        <v>610</v>
      </c>
      <c r="K15" s="83">
        <f t="shared" si="1"/>
        <v>50</v>
      </c>
      <c r="L15" s="83">
        <f t="shared" si="1"/>
        <v>0</v>
      </c>
      <c r="M15" s="83">
        <f t="shared" si="1"/>
        <v>0</v>
      </c>
      <c r="N15" s="83">
        <f t="shared" si="1"/>
        <v>0</v>
      </c>
      <c r="O15" s="83">
        <f t="shared" si="1"/>
        <v>0</v>
      </c>
      <c r="P15" s="83">
        <f t="shared" si="1"/>
        <v>0</v>
      </c>
      <c r="Q15" s="83">
        <f t="shared" si="1"/>
        <v>0</v>
      </c>
      <c r="R15" s="83">
        <f t="shared" si="1"/>
        <v>50</v>
      </c>
      <c r="S15" s="83">
        <f t="shared" si="1"/>
        <v>0</v>
      </c>
      <c r="T15" s="83">
        <f t="shared" si="1"/>
        <v>0</v>
      </c>
      <c r="U15" s="83">
        <f t="shared" si="1"/>
        <v>0</v>
      </c>
      <c r="V15" s="83">
        <f t="shared" si="1"/>
        <v>0</v>
      </c>
      <c r="IT15"/>
      <c r="IU15"/>
    </row>
    <row r="16" spans="1:255" ht="16.5" customHeight="1">
      <c r="A16" s="61" t="s">
        <v>107</v>
      </c>
      <c r="B16" s="61" t="s">
        <v>115</v>
      </c>
      <c r="C16" s="61" t="s">
        <v>105</v>
      </c>
      <c r="D16" s="60" t="s">
        <v>103</v>
      </c>
      <c r="E16" s="65" t="s">
        <v>117</v>
      </c>
      <c r="F16" s="83">
        <f>G16+K16</f>
        <v>134.5</v>
      </c>
      <c r="G16" s="83">
        <f>SUM(H16:J16)</f>
        <v>134.5</v>
      </c>
      <c r="H16" s="63">
        <v>111.8</v>
      </c>
      <c r="I16" s="63">
        <v>7.7</v>
      </c>
      <c r="J16" s="63">
        <v>15</v>
      </c>
      <c r="K16" s="83">
        <f>SUM(L16:R16)</f>
        <v>0</v>
      </c>
      <c r="L16" s="85"/>
      <c r="M16" s="63"/>
      <c r="N16" s="86"/>
      <c r="O16" s="86"/>
      <c r="P16" s="86"/>
      <c r="Q16" s="86"/>
      <c r="R16" s="63"/>
      <c r="S16" s="100"/>
      <c r="T16" s="98"/>
      <c r="U16" s="98"/>
      <c r="V16" s="98"/>
      <c r="IT16"/>
      <c r="IU16"/>
    </row>
    <row r="17" spans="1:22" ht="16.5" customHeight="1">
      <c r="A17" s="61" t="s">
        <v>107</v>
      </c>
      <c r="B17" s="61" t="s">
        <v>115</v>
      </c>
      <c r="C17" s="61" t="s">
        <v>109</v>
      </c>
      <c r="D17" s="60" t="s">
        <v>103</v>
      </c>
      <c r="E17" s="65" t="s">
        <v>118</v>
      </c>
      <c r="F17" s="83">
        <f>G17+K17</f>
        <v>3422.6000000000004</v>
      </c>
      <c r="G17" s="83">
        <f>SUM(H17:J17)</f>
        <v>3422.6000000000004</v>
      </c>
      <c r="H17" s="67">
        <v>2557.3</v>
      </c>
      <c r="I17" s="67">
        <v>300.3</v>
      </c>
      <c r="J17" s="67">
        <v>565</v>
      </c>
      <c r="K17" s="83">
        <f>SUM(L17:R17)</f>
        <v>0</v>
      </c>
      <c r="L17" s="73"/>
      <c r="M17" s="67"/>
      <c r="N17" s="86"/>
      <c r="O17" s="86"/>
      <c r="P17" s="86"/>
      <c r="Q17" s="86"/>
      <c r="R17" s="99"/>
      <c r="S17" s="100"/>
      <c r="T17" s="98"/>
      <c r="U17" s="98"/>
      <c r="V17" s="98"/>
    </row>
    <row r="18" spans="1:22" ht="16.5" customHeight="1">
      <c r="A18" s="61" t="s">
        <v>107</v>
      </c>
      <c r="B18" s="61" t="s">
        <v>115</v>
      </c>
      <c r="C18" s="61" t="s">
        <v>113</v>
      </c>
      <c r="D18" s="60" t="s">
        <v>103</v>
      </c>
      <c r="E18" s="65" t="s">
        <v>119</v>
      </c>
      <c r="F18" s="83">
        <f>G18+K18</f>
        <v>825.3</v>
      </c>
      <c r="G18" s="83">
        <f>SUM(H18:J18)</f>
        <v>775.3</v>
      </c>
      <c r="H18" s="67">
        <v>673.5</v>
      </c>
      <c r="I18" s="67">
        <v>71.8</v>
      </c>
      <c r="J18" s="67">
        <v>30</v>
      </c>
      <c r="K18" s="83">
        <f>SUM(L18:R18)</f>
        <v>50</v>
      </c>
      <c r="L18" s="73"/>
      <c r="M18" s="67"/>
      <c r="N18" s="86"/>
      <c r="O18" s="86"/>
      <c r="P18" s="87"/>
      <c r="Q18" s="86"/>
      <c r="R18" s="63">
        <v>50</v>
      </c>
      <c r="S18" s="100"/>
      <c r="T18" s="98"/>
      <c r="U18" s="98"/>
      <c r="V18" s="98"/>
    </row>
    <row r="19" spans="1:22" ht="16.5" customHeight="1">
      <c r="A19" s="61" t="s">
        <v>107</v>
      </c>
      <c r="B19" s="61" t="s">
        <v>120</v>
      </c>
      <c r="C19" s="61"/>
      <c r="D19" s="60" t="s">
        <v>103</v>
      </c>
      <c r="E19" s="65" t="s">
        <v>121</v>
      </c>
      <c r="F19" s="83">
        <f>SUM(F20:F23)</f>
        <v>2140.7</v>
      </c>
      <c r="G19" s="83">
        <f aca="true" t="shared" si="2" ref="G19:V19">SUM(G20:G23)</f>
        <v>1296.7</v>
      </c>
      <c r="H19" s="83">
        <f t="shared" si="2"/>
        <v>1101.3</v>
      </c>
      <c r="I19" s="83">
        <f t="shared" si="2"/>
        <v>96.69999999999999</v>
      </c>
      <c r="J19" s="83">
        <f t="shared" si="2"/>
        <v>98.7</v>
      </c>
      <c r="K19" s="83">
        <f t="shared" si="2"/>
        <v>844</v>
      </c>
      <c r="L19" s="83">
        <f t="shared" si="2"/>
        <v>0</v>
      </c>
      <c r="M19" s="83">
        <f t="shared" si="2"/>
        <v>0</v>
      </c>
      <c r="N19" s="83">
        <f t="shared" si="2"/>
        <v>0</v>
      </c>
      <c r="O19" s="83">
        <f t="shared" si="2"/>
        <v>0</v>
      </c>
      <c r="P19" s="83">
        <f t="shared" si="2"/>
        <v>0</v>
      </c>
      <c r="Q19" s="83">
        <f t="shared" si="2"/>
        <v>0</v>
      </c>
      <c r="R19" s="83">
        <f t="shared" si="2"/>
        <v>844</v>
      </c>
      <c r="S19" s="83">
        <f t="shared" si="2"/>
        <v>0</v>
      </c>
      <c r="T19" s="83">
        <f t="shared" si="2"/>
        <v>0</v>
      </c>
      <c r="U19" s="83">
        <f t="shared" si="2"/>
        <v>0</v>
      </c>
      <c r="V19" s="83">
        <f t="shared" si="2"/>
        <v>0</v>
      </c>
    </row>
    <row r="20" spans="1:22" ht="16.5" customHeight="1">
      <c r="A20" s="61" t="s">
        <v>107</v>
      </c>
      <c r="B20" s="61" t="s">
        <v>120</v>
      </c>
      <c r="C20" s="61" t="s">
        <v>105</v>
      </c>
      <c r="D20" s="60" t="s">
        <v>103</v>
      </c>
      <c r="E20" s="65" t="s">
        <v>122</v>
      </c>
      <c r="F20" s="83">
        <f>G20+K20</f>
        <v>632.5</v>
      </c>
      <c r="G20" s="83">
        <f>SUM(H20:J20)</f>
        <v>527.5</v>
      </c>
      <c r="H20" s="63">
        <v>445</v>
      </c>
      <c r="I20" s="63">
        <v>41.9</v>
      </c>
      <c r="J20" s="63">
        <v>40.6</v>
      </c>
      <c r="K20" s="83">
        <f>SUM(L20:R20)</f>
        <v>105</v>
      </c>
      <c r="L20" s="73"/>
      <c r="M20" s="63"/>
      <c r="N20" s="86"/>
      <c r="O20" s="86"/>
      <c r="P20" s="87"/>
      <c r="Q20" s="86"/>
      <c r="R20" s="63">
        <v>105</v>
      </c>
      <c r="S20" s="100"/>
      <c r="T20" s="98"/>
      <c r="U20" s="98"/>
      <c r="V20" s="98"/>
    </row>
    <row r="21" spans="1:22" ht="16.5" customHeight="1">
      <c r="A21" s="61" t="s">
        <v>107</v>
      </c>
      <c r="B21" s="61" t="s">
        <v>120</v>
      </c>
      <c r="C21" s="61" t="s">
        <v>109</v>
      </c>
      <c r="D21" s="60" t="s">
        <v>103</v>
      </c>
      <c r="E21" s="65" t="s">
        <v>123</v>
      </c>
      <c r="F21" s="83">
        <f>G21+K21</f>
        <v>317.2</v>
      </c>
      <c r="G21" s="83">
        <f>SUM(H21:J21)</f>
        <v>265.2</v>
      </c>
      <c r="H21" s="63">
        <v>215</v>
      </c>
      <c r="I21" s="63">
        <v>32.8</v>
      </c>
      <c r="J21" s="63">
        <v>17.4</v>
      </c>
      <c r="K21" s="83">
        <f>SUM(L21:R21)</f>
        <v>52</v>
      </c>
      <c r="L21" s="72"/>
      <c r="M21" s="63"/>
      <c r="N21" s="72"/>
      <c r="O21" s="72"/>
      <c r="P21" s="72"/>
      <c r="Q21" s="86"/>
      <c r="R21" s="63">
        <v>52</v>
      </c>
      <c r="S21" s="72"/>
      <c r="T21" s="98"/>
      <c r="U21" s="98"/>
      <c r="V21" s="98"/>
    </row>
    <row r="22" spans="1:22" ht="16.5" customHeight="1">
      <c r="A22" s="61" t="s">
        <v>107</v>
      </c>
      <c r="B22" s="61" t="s">
        <v>120</v>
      </c>
      <c r="C22" s="61" t="s">
        <v>115</v>
      </c>
      <c r="D22" s="60" t="s">
        <v>103</v>
      </c>
      <c r="E22" s="66" t="s">
        <v>124</v>
      </c>
      <c r="F22" s="83">
        <f aca="true" t="shared" si="3" ref="F22:F27">G22+K22</f>
        <v>664</v>
      </c>
      <c r="G22" s="83">
        <f aca="true" t="shared" si="4" ref="G22:G27">SUM(H22:J22)</f>
        <v>504</v>
      </c>
      <c r="H22" s="68">
        <v>441.3</v>
      </c>
      <c r="I22" s="88">
        <v>22</v>
      </c>
      <c r="J22" s="67">
        <v>40.7</v>
      </c>
      <c r="K22" s="83">
        <f aca="true" t="shared" si="5" ref="K22:K27">SUM(L22:R22)</f>
        <v>160</v>
      </c>
      <c r="L22" s="73"/>
      <c r="M22" s="68"/>
      <c r="N22" s="87"/>
      <c r="O22" s="87"/>
      <c r="P22" s="87"/>
      <c r="Q22" s="87"/>
      <c r="R22" s="68">
        <v>160</v>
      </c>
      <c r="S22" s="100"/>
      <c r="T22" s="98"/>
      <c r="U22" s="98"/>
      <c r="V22" s="98"/>
    </row>
    <row r="23" spans="1:255" ht="16.5" customHeight="1">
      <c r="A23" s="61" t="s">
        <v>107</v>
      </c>
      <c r="B23" s="61" t="s">
        <v>120</v>
      </c>
      <c r="C23" s="61" t="s">
        <v>125</v>
      </c>
      <c r="D23" s="60" t="s">
        <v>103</v>
      </c>
      <c r="E23" s="66" t="s">
        <v>126</v>
      </c>
      <c r="F23" s="83">
        <f t="shared" si="3"/>
        <v>527</v>
      </c>
      <c r="G23" s="83">
        <f t="shared" si="4"/>
        <v>0</v>
      </c>
      <c r="H23" s="68"/>
      <c r="I23" s="73"/>
      <c r="J23" s="73"/>
      <c r="K23" s="83">
        <f t="shared" si="5"/>
        <v>527</v>
      </c>
      <c r="L23" s="85"/>
      <c r="M23" s="73"/>
      <c r="N23" s="86"/>
      <c r="O23" s="86"/>
      <c r="P23" s="86"/>
      <c r="Q23" s="86"/>
      <c r="R23" s="68">
        <v>527</v>
      </c>
      <c r="S23" s="96"/>
      <c r="T23" s="98"/>
      <c r="U23" s="98"/>
      <c r="V23" s="98"/>
      <c r="IT23"/>
      <c r="IU23"/>
    </row>
    <row r="24" spans="1:22" ht="16.5" customHeight="1">
      <c r="A24" s="61" t="s">
        <v>107</v>
      </c>
      <c r="B24" s="61" t="s">
        <v>127</v>
      </c>
      <c r="C24" s="61"/>
      <c r="D24" s="60" t="s">
        <v>103</v>
      </c>
      <c r="E24" s="66" t="s">
        <v>128</v>
      </c>
      <c r="F24" s="83">
        <f>SUM(F25:F26)</f>
        <v>1483.9</v>
      </c>
      <c r="G24" s="83">
        <f aca="true" t="shared" si="6" ref="G24:V24">SUM(G25:G26)</f>
        <v>0</v>
      </c>
      <c r="H24" s="83">
        <f t="shared" si="6"/>
        <v>0</v>
      </c>
      <c r="I24" s="83">
        <f t="shared" si="6"/>
        <v>0</v>
      </c>
      <c r="J24" s="83">
        <f t="shared" si="6"/>
        <v>0</v>
      </c>
      <c r="K24" s="83">
        <f t="shared" si="6"/>
        <v>1483.9</v>
      </c>
      <c r="L24" s="83">
        <f t="shared" si="6"/>
        <v>0</v>
      </c>
      <c r="M24" s="83">
        <f t="shared" si="6"/>
        <v>0</v>
      </c>
      <c r="N24" s="83">
        <f t="shared" si="6"/>
        <v>0</v>
      </c>
      <c r="O24" s="83">
        <f t="shared" si="6"/>
        <v>0</v>
      </c>
      <c r="P24" s="83">
        <f t="shared" si="6"/>
        <v>0</v>
      </c>
      <c r="Q24" s="83">
        <f t="shared" si="6"/>
        <v>0</v>
      </c>
      <c r="R24" s="83">
        <f t="shared" si="6"/>
        <v>1483.9</v>
      </c>
      <c r="S24" s="83">
        <f t="shared" si="6"/>
        <v>0</v>
      </c>
      <c r="T24" s="83">
        <f t="shared" si="6"/>
        <v>0</v>
      </c>
      <c r="U24" s="83">
        <f t="shared" si="6"/>
        <v>0</v>
      </c>
      <c r="V24" s="83">
        <f t="shared" si="6"/>
        <v>0</v>
      </c>
    </row>
    <row r="25" spans="1:22" ht="16.5" customHeight="1">
      <c r="A25" s="69" t="s">
        <v>107</v>
      </c>
      <c r="B25" s="69" t="s">
        <v>127</v>
      </c>
      <c r="C25" s="69" t="s">
        <v>129</v>
      </c>
      <c r="D25" s="60" t="s">
        <v>103</v>
      </c>
      <c r="E25" s="70" t="s">
        <v>130</v>
      </c>
      <c r="F25" s="83">
        <f t="shared" si="3"/>
        <v>1433.9</v>
      </c>
      <c r="G25" s="83">
        <f t="shared" si="4"/>
        <v>0</v>
      </c>
      <c r="H25" s="71"/>
      <c r="I25" s="88"/>
      <c r="J25" s="67"/>
      <c r="K25" s="83">
        <f t="shared" si="5"/>
        <v>1433.9</v>
      </c>
      <c r="L25" s="73"/>
      <c r="M25" s="71"/>
      <c r="N25" s="87"/>
      <c r="O25" s="87"/>
      <c r="P25" s="87"/>
      <c r="Q25" s="87"/>
      <c r="R25" s="71">
        <v>1433.9</v>
      </c>
      <c r="S25" s="100"/>
      <c r="T25" s="98"/>
      <c r="U25" s="98"/>
      <c r="V25" s="98"/>
    </row>
    <row r="26" spans="1:22" ht="16.5" customHeight="1">
      <c r="A26" s="69" t="s">
        <v>107</v>
      </c>
      <c r="B26" s="69" t="s">
        <v>127</v>
      </c>
      <c r="C26" s="69" t="s">
        <v>131</v>
      </c>
      <c r="D26" s="60" t="s">
        <v>103</v>
      </c>
      <c r="E26" s="70" t="s">
        <v>132</v>
      </c>
      <c r="F26" s="83">
        <f t="shared" si="3"/>
        <v>50</v>
      </c>
      <c r="G26" s="83">
        <f t="shared" si="4"/>
        <v>0</v>
      </c>
      <c r="H26" s="71"/>
      <c r="I26" s="89"/>
      <c r="J26" s="67"/>
      <c r="K26" s="83">
        <f t="shared" si="5"/>
        <v>50</v>
      </c>
      <c r="L26" s="73"/>
      <c r="M26" s="73"/>
      <c r="N26" s="87"/>
      <c r="O26" s="87"/>
      <c r="P26" s="87"/>
      <c r="Q26" s="87"/>
      <c r="R26" s="71">
        <v>50</v>
      </c>
      <c r="S26" s="100"/>
      <c r="T26" s="98"/>
      <c r="U26" s="98"/>
      <c r="V26" s="98"/>
    </row>
    <row r="27" spans="1:22" ht="16.5" customHeight="1">
      <c r="A27" s="69" t="s">
        <v>107</v>
      </c>
      <c r="B27" s="69" t="s">
        <v>113</v>
      </c>
      <c r="C27" s="69"/>
      <c r="D27" s="60" t="s">
        <v>103</v>
      </c>
      <c r="E27" s="70" t="s">
        <v>133</v>
      </c>
      <c r="F27" s="83">
        <f t="shared" si="3"/>
        <v>264.5</v>
      </c>
      <c r="G27" s="83">
        <f t="shared" si="4"/>
        <v>89.5</v>
      </c>
      <c r="H27" s="71">
        <v>84.4</v>
      </c>
      <c r="I27" s="89">
        <v>5.1</v>
      </c>
      <c r="J27" s="67"/>
      <c r="K27" s="83">
        <f t="shared" si="5"/>
        <v>175</v>
      </c>
      <c r="L27" s="73"/>
      <c r="M27" s="73"/>
      <c r="N27" s="87"/>
      <c r="O27" s="87"/>
      <c r="P27" s="87"/>
      <c r="Q27" s="87"/>
      <c r="R27" s="71">
        <v>175</v>
      </c>
      <c r="S27" s="100"/>
      <c r="T27" s="98"/>
      <c r="U27" s="98"/>
      <c r="V27" s="98"/>
    </row>
    <row r="28" spans="1:22" ht="16.5" customHeight="1">
      <c r="A28" s="69" t="s">
        <v>107</v>
      </c>
      <c r="B28" s="69" t="s">
        <v>113</v>
      </c>
      <c r="C28" s="69" t="s">
        <v>105</v>
      </c>
      <c r="D28" s="60" t="s">
        <v>103</v>
      </c>
      <c r="E28" s="70" t="s">
        <v>133</v>
      </c>
      <c r="F28" s="83">
        <f>G28+K28</f>
        <v>264.5</v>
      </c>
      <c r="G28" s="83">
        <f>SUM(H28:J28)</f>
        <v>89.5</v>
      </c>
      <c r="H28" s="71">
        <v>84.4</v>
      </c>
      <c r="I28" s="89">
        <v>5.1</v>
      </c>
      <c r="J28" s="67"/>
      <c r="K28" s="83">
        <f>SUM(L28:R28)</f>
        <v>175</v>
      </c>
      <c r="L28" s="73"/>
      <c r="M28" s="73"/>
      <c r="N28" s="87"/>
      <c r="O28" s="87"/>
      <c r="P28" s="87"/>
      <c r="Q28" s="87"/>
      <c r="R28" s="71">
        <v>175</v>
      </c>
      <c r="S28" s="100"/>
      <c r="T28" s="98"/>
      <c r="U28" s="98"/>
      <c r="V28" s="98"/>
    </row>
  </sheetData>
  <sheetProtection formatCells="0" formatColumns="0" formatRows="0"/>
  <mergeCells count="25">
    <mergeCell ref="T5:T6"/>
    <mergeCell ref="U5:U6"/>
    <mergeCell ref="V5:V6"/>
    <mergeCell ref="N5:N6"/>
    <mergeCell ref="O5:O6"/>
    <mergeCell ref="P5:P6"/>
    <mergeCell ref="Q5:Q6"/>
    <mergeCell ref="R5:R6"/>
    <mergeCell ref="S5:S6"/>
    <mergeCell ref="H5:H6"/>
    <mergeCell ref="I5:I6"/>
    <mergeCell ref="J5:J6"/>
    <mergeCell ref="K5:K6"/>
    <mergeCell ref="L5:L6"/>
    <mergeCell ref="M5:M6"/>
    <mergeCell ref="A2:V2"/>
    <mergeCell ref="U3:V3"/>
    <mergeCell ref="S4:V4"/>
    <mergeCell ref="A5:A6"/>
    <mergeCell ref="B5:B6"/>
    <mergeCell ref="C5:C6"/>
    <mergeCell ref="D4:D6"/>
    <mergeCell ref="E4:E6"/>
    <mergeCell ref="F4:F5"/>
    <mergeCell ref="G5: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U27"/>
  <sheetViews>
    <sheetView showGridLines="0" showZeros="0" zoomScalePageLayoutView="0" workbookViewId="0" topLeftCell="A10">
      <selection activeCell="F26" sqref="F26:H26"/>
    </sheetView>
  </sheetViews>
  <sheetFormatPr defaultColWidth="9.00390625" defaultRowHeight="14.25"/>
  <cols>
    <col min="1" max="1" width="3.875" style="0" customWidth="1"/>
    <col min="2" max="3" width="4.375" style="0" customWidth="1"/>
    <col min="4" max="4" width="7.25390625" style="0" customWidth="1"/>
    <col min="5" max="5" width="31.625" style="0" customWidth="1"/>
    <col min="6" max="6" width="10.625" style="0" customWidth="1"/>
    <col min="7" max="21" width="7.25390625" style="0" customWidth="1"/>
  </cols>
  <sheetData>
    <row r="1" spans="1:21" ht="14.25" customHeight="1">
      <c r="A1" s="56"/>
      <c r="B1" s="56"/>
      <c r="C1" s="56"/>
      <c r="D1" s="56"/>
      <c r="E1" s="56"/>
      <c r="F1" s="56"/>
      <c r="G1" s="56"/>
      <c r="H1" s="56"/>
      <c r="I1" s="56"/>
      <c r="J1" s="56"/>
      <c r="K1" s="56"/>
      <c r="L1" s="56"/>
      <c r="M1" s="56"/>
      <c r="N1" s="56"/>
      <c r="O1" s="56"/>
      <c r="P1" s="56"/>
      <c r="Q1" s="56"/>
      <c r="R1" s="56"/>
      <c r="S1" s="56"/>
      <c r="T1" s="56"/>
      <c r="U1" s="74" t="s">
        <v>318</v>
      </c>
    </row>
    <row r="2" spans="1:21" ht="24.75" customHeight="1">
      <c r="A2" s="436" t="s">
        <v>319</v>
      </c>
      <c r="B2" s="436"/>
      <c r="C2" s="436"/>
      <c r="D2" s="436"/>
      <c r="E2" s="436"/>
      <c r="F2" s="436"/>
      <c r="G2" s="436"/>
      <c r="H2" s="436"/>
      <c r="I2" s="436"/>
      <c r="J2" s="436"/>
      <c r="K2" s="436"/>
      <c r="L2" s="436"/>
      <c r="M2" s="436"/>
      <c r="N2" s="436"/>
      <c r="O2" s="436"/>
      <c r="P2" s="436"/>
      <c r="Q2" s="436"/>
      <c r="R2" s="436"/>
      <c r="S2" s="436"/>
      <c r="T2" s="436"/>
      <c r="U2" s="436"/>
    </row>
    <row r="3" spans="1:21" ht="19.5" customHeight="1">
      <c r="A3" s="56"/>
      <c r="B3" s="56"/>
      <c r="C3" s="56"/>
      <c r="D3" s="56"/>
      <c r="E3" s="56"/>
      <c r="F3" s="56"/>
      <c r="G3" s="56"/>
      <c r="H3" s="56"/>
      <c r="I3" s="56"/>
      <c r="J3" s="56"/>
      <c r="K3" s="56"/>
      <c r="L3" s="56"/>
      <c r="M3" s="56"/>
      <c r="N3" s="56"/>
      <c r="O3" s="56"/>
      <c r="P3" s="56"/>
      <c r="Q3" s="56"/>
      <c r="R3" s="56"/>
      <c r="S3" s="56"/>
      <c r="T3" s="518" t="s">
        <v>77</v>
      </c>
      <c r="U3" s="518"/>
    </row>
    <row r="4" spans="1:21" ht="27.75" customHeight="1">
      <c r="A4" s="438" t="s">
        <v>136</v>
      </c>
      <c r="B4" s="439"/>
      <c r="C4" s="440"/>
      <c r="D4" s="441" t="s">
        <v>155</v>
      </c>
      <c r="E4" s="441" t="s">
        <v>156</v>
      </c>
      <c r="F4" s="441" t="s">
        <v>99</v>
      </c>
      <c r="G4" s="444" t="s">
        <v>157</v>
      </c>
      <c r="H4" s="444" t="s">
        <v>158</v>
      </c>
      <c r="I4" s="444" t="s">
        <v>159</v>
      </c>
      <c r="J4" s="444" t="s">
        <v>160</v>
      </c>
      <c r="K4" s="444" t="s">
        <v>161</v>
      </c>
      <c r="L4" s="444" t="s">
        <v>162</v>
      </c>
      <c r="M4" s="444" t="s">
        <v>147</v>
      </c>
      <c r="N4" s="444" t="s">
        <v>163</v>
      </c>
      <c r="O4" s="444" t="s">
        <v>145</v>
      </c>
      <c r="P4" s="444" t="s">
        <v>149</v>
      </c>
      <c r="Q4" s="444" t="s">
        <v>148</v>
      </c>
      <c r="R4" s="444" t="s">
        <v>164</v>
      </c>
      <c r="S4" s="444" t="s">
        <v>165</v>
      </c>
      <c r="T4" s="444" t="s">
        <v>166</v>
      </c>
      <c r="U4" s="444" t="s">
        <v>152</v>
      </c>
    </row>
    <row r="5" spans="1:21" ht="13.5" customHeight="1">
      <c r="A5" s="441" t="s">
        <v>100</v>
      </c>
      <c r="B5" s="441" t="s">
        <v>101</v>
      </c>
      <c r="C5" s="441" t="s">
        <v>102</v>
      </c>
      <c r="D5" s="443"/>
      <c r="E5" s="443"/>
      <c r="F5" s="443"/>
      <c r="G5" s="444"/>
      <c r="H5" s="444"/>
      <c r="I5" s="444"/>
      <c r="J5" s="444"/>
      <c r="K5" s="444"/>
      <c r="L5" s="444"/>
      <c r="M5" s="444"/>
      <c r="N5" s="444"/>
      <c r="O5" s="444"/>
      <c r="P5" s="444"/>
      <c r="Q5" s="444"/>
      <c r="R5" s="444"/>
      <c r="S5" s="444"/>
      <c r="T5" s="444"/>
      <c r="U5" s="444"/>
    </row>
    <row r="6" spans="1:21" ht="18" customHeight="1">
      <c r="A6" s="442"/>
      <c r="B6" s="442"/>
      <c r="C6" s="442"/>
      <c r="D6" s="442"/>
      <c r="E6" s="442"/>
      <c r="F6" s="442"/>
      <c r="G6" s="444"/>
      <c r="H6" s="444"/>
      <c r="I6" s="444"/>
      <c r="J6" s="444"/>
      <c r="K6" s="444"/>
      <c r="L6" s="444"/>
      <c r="M6" s="444"/>
      <c r="N6" s="444"/>
      <c r="O6" s="444"/>
      <c r="P6" s="444"/>
      <c r="Q6" s="444"/>
      <c r="R6" s="444"/>
      <c r="S6" s="444"/>
      <c r="T6" s="444"/>
      <c r="U6" s="444"/>
    </row>
    <row r="7" spans="1:21" ht="18" customHeight="1">
      <c r="A7" s="59">
        <v>210</v>
      </c>
      <c r="B7" s="59"/>
      <c r="C7" s="59"/>
      <c r="D7" s="60" t="s">
        <v>103</v>
      </c>
      <c r="E7" s="59" t="s">
        <v>104</v>
      </c>
      <c r="F7" s="58">
        <v>9827.2</v>
      </c>
      <c r="G7" s="58">
        <v>5784.8</v>
      </c>
      <c r="H7" s="58">
        <v>3153.5</v>
      </c>
      <c r="I7" s="58">
        <v>0</v>
      </c>
      <c r="J7" s="58">
        <v>0</v>
      </c>
      <c r="K7" s="58">
        <v>0</v>
      </c>
      <c r="L7" s="58">
        <v>0</v>
      </c>
      <c r="M7" s="58">
        <v>0</v>
      </c>
      <c r="N7" s="58">
        <v>0</v>
      </c>
      <c r="O7" s="58">
        <v>888.9000000000001</v>
      </c>
      <c r="P7" s="58">
        <v>0</v>
      </c>
      <c r="Q7" s="58">
        <v>0</v>
      </c>
      <c r="R7" s="58">
        <v>0</v>
      </c>
      <c r="S7" s="58">
        <v>0</v>
      </c>
      <c r="T7" s="58">
        <v>0</v>
      </c>
      <c r="U7" s="58">
        <v>0</v>
      </c>
    </row>
    <row r="8" spans="1:21" ht="18" customHeight="1">
      <c r="A8" s="59">
        <v>210</v>
      </c>
      <c r="B8" s="61" t="s">
        <v>105</v>
      </c>
      <c r="C8" s="59"/>
      <c r="D8" s="60" t="s">
        <v>103</v>
      </c>
      <c r="E8" s="59" t="s">
        <v>106</v>
      </c>
      <c r="F8" s="62">
        <f>G8+H8+O8</f>
        <v>846.9</v>
      </c>
      <c r="G8" s="63">
        <v>690.5</v>
      </c>
      <c r="H8" s="64">
        <v>95.5</v>
      </c>
      <c r="I8" s="64"/>
      <c r="J8" s="64"/>
      <c r="K8" s="64"/>
      <c r="L8" s="64"/>
      <c r="M8" s="64"/>
      <c r="N8" s="64"/>
      <c r="O8" s="63">
        <v>60.9</v>
      </c>
      <c r="P8" s="64"/>
      <c r="Q8" s="64"/>
      <c r="R8" s="64"/>
      <c r="S8" s="64"/>
      <c r="T8" s="64"/>
      <c r="U8" s="64"/>
    </row>
    <row r="9" spans="1:21" s="54" customFormat="1" ht="29.25" customHeight="1">
      <c r="A9" s="61" t="s">
        <v>107</v>
      </c>
      <c r="B9" s="61" t="s">
        <v>105</v>
      </c>
      <c r="C9" s="61" t="s">
        <v>105</v>
      </c>
      <c r="D9" s="60" t="s">
        <v>103</v>
      </c>
      <c r="E9" s="65" t="s">
        <v>108</v>
      </c>
      <c r="F9" s="62">
        <f>G9+H9+O9</f>
        <v>846.9</v>
      </c>
      <c r="G9" s="63">
        <v>690.5</v>
      </c>
      <c r="H9" s="64">
        <v>95.5</v>
      </c>
      <c r="I9" s="64"/>
      <c r="J9" s="64"/>
      <c r="K9" s="64"/>
      <c r="L9" s="64"/>
      <c r="M9" s="64"/>
      <c r="N9" s="64"/>
      <c r="O9" s="63">
        <v>60.9</v>
      </c>
      <c r="P9" s="64"/>
      <c r="Q9" s="64"/>
      <c r="R9" s="64"/>
      <c r="S9" s="64"/>
      <c r="T9" s="64"/>
      <c r="U9" s="64"/>
    </row>
    <row r="10" spans="1:21" s="54" customFormat="1" ht="29.25" customHeight="1">
      <c r="A10" s="61" t="s">
        <v>107</v>
      </c>
      <c r="B10" s="61" t="s">
        <v>109</v>
      </c>
      <c r="C10" s="61"/>
      <c r="D10" s="60" t="s">
        <v>103</v>
      </c>
      <c r="E10" s="65" t="s">
        <v>110</v>
      </c>
      <c r="F10" s="62">
        <f>SUM(F11:F13)</f>
        <v>708.8000000000001</v>
      </c>
      <c r="G10" s="62">
        <f aca="true" t="shared" si="0" ref="G10:U10">SUM(G11:G13)</f>
        <v>566</v>
      </c>
      <c r="H10" s="62">
        <f t="shared" si="0"/>
        <v>23.5</v>
      </c>
      <c r="I10" s="62">
        <f t="shared" si="0"/>
        <v>0</v>
      </c>
      <c r="J10" s="62">
        <f t="shared" si="0"/>
        <v>0</v>
      </c>
      <c r="K10" s="62">
        <f t="shared" si="0"/>
        <v>0</v>
      </c>
      <c r="L10" s="62">
        <f t="shared" si="0"/>
        <v>0</v>
      </c>
      <c r="M10" s="62">
        <f t="shared" si="0"/>
        <v>0</v>
      </c>
      <c r="N10" s="62">
        <f t="shared" si="0"/>
        <v>0</v>
      </c>
      <c r="O10" s="62">
        <f t="shared" si="0"/>
        <v>119.3</v>
      </c>
      <c r="P10" s="62">
        <f t="shared" si="0"/>
        <v>0</v>
      </c>
      <c r="Q10" s="62">
        <f t="shared" si="0"/>
        <v>0</v>
      </c>
      <c r="R10" s="62">
        <f t="shared" si="0"/>
        <v>0</v>
      </c>
      <c r="S10" s="62">
        <f t="shared" si="0"/>
        <v>0</v>
      </c>
      <c r="T10" s="62">
        <f t="shared" si="0"/>
        <v>0</v>
      </c>
      <c r="U10" s="62">
        <f t="shared" si="0"/>
        <v>0</v>
      </c>
    </row>
    <row r="11" spans="1:21" ht="14.25">
      <c r="A11" s="61" t="s">
        <v>107</v>
      </c>
      <c r="B11" s="61" t="s">
        <v>109</v>
      </c>
      <c r="C11" s="61" t="s">
        <v>105</v>
      </c>
      <c r="D11" s="60" t="s">
        <v>103</v>
      </c>
      <c r="E11" s="65" t="s">
        <v>111</v>
      </c>
      <c r="F11" s="62">
        <f>G11+H11+O11</f>
        <v>251.3</v>
      </c>
      <c r="G11" s="63">
        <v>251.3</v>
      </c>
      <c r="H11" s="64">
        <v>0</v>
      </c>
      <c r="I11" s="72"/>
      <c r="J11" s="64"/>
      <c r="K11" s="72"/>
      <c r="L11" s="72"/>
      <c r="M11" s="72"/>
      <c r="N11" s="72"/>
      <c r="O11" s="67"/>
      <c r="P11" s="72"/>
      <c r="Q11" s="72"/>
      <c r="R11" s="72"/>
      <c r="S11" s="72"/>
      <c r="T11" s="72"/>
      <c r="U11" s="72"/>
    </row>
    <row r="12" spans="1:21" ht="14.25">
      <c r="A12" s="61" t="s">
        <v>107</v>
      </c>
      <c r="B12" s="61" t="s">
        <v>109</v>
      </c>
      <c r="C12" s="61" t="s">
        <v>109</v>
      </c>
      <c r="D12" s="60" t="s">
        <v>103</v>
      </c>
      <c r="E12" s="66" t="s">
        <v>112</v>
      </c>
      <c r="F12" s="62">
        <f>G12+H12+O12</f>
        <v>177.4</v>
      </c>
      <c r="G12" s="63">
        <v>168.9</v>
      </c>
      <c r="H12" s="64">
        <v>3.5</v>
      </c>
      <c r="I12" s="72"/>
      <c r="J12" s="64"/>
      <c r="K12" s="72"/>
      <c r="L12" s="72"/>
      <c r="M12" s="72"/>
      <c r="N12" s="72"/>
      <c r="O12" s="63">
        <v>5</v>
      </c>
      <c r="P12" s="72"/>
      <c r="Q12" s="72"/>
      <c r="R12" s="72"/>
      <c r="S12" s="72"/>
      <c r="T12" s="72"/>
      <c r="U12" s="72"/>
    </row>
    <row r="13" spans="1:21" ht="14.25">
      <c r="A13" s="61" t="s">
        <v>107</v>
      </c>
      <c r="B13" s="61" t="s">
        <v>109</v>
      </c>
      <c r="C13" s="61" t="s">
        <v>113</v>
      </c>
      <c r="D13" s="60" t="s">
        <v>103</v>
      </c>
      <c r="E13" s="65" t="s">
        <v>114</v>
      </c>
      <c r="F13" s="62">
        <f>G13+H13+O13</f>
        <v>280.1</v>
      </c>
      <c r="G13" s="67">
        <v>145.8</v>
      </c>
      <c r="H13" s="64">
        <v>20</v>
      </c>
      <c r="I13" s="72"/>
      <c r="J13" s="64"/>
      <c r="K13" s="72"/>
      <c r="L13" s="72"/>
      <c r="M13" s="72"/>
      <c r="N13" s="72"/>
      <c r="O13" s="67">
        <v>114.3</v>
      </c>
      <c r="P13" s="72"/>
      <c r="Q13" s="72"/>
      <c r="R13" s="72"/>
      <c r="S13" s="72"/>
      <c r="T13" s="72"/>
      <c r="U13" s="72"/>
    </row>
    <row r="14" spans="1:21" ht="14.25">
      <c r="A14" s="61" t="s">
        <v>107</v>
      </c>
      <c r="B14" s="61" t="s">
        <v>115</v>
      </c>
      <c r="C14" s="61"/>
      <c r="D14" s="60" t="s">
        <v>103</v>
      </c>
      <c r="E14" s="65" t="s">
        <v>116</v>
      </c>
      <c r="F14" s="62">
        <f>SUM(F15:F17)</f>
        <v>4382.400000000001</v>
      </c>
      <c r="G14" s="62">
        <f aca="true" t="shared" si="1" ref="G14:U14">SUM(G15:G17)</f>
        <v>3342.6000000000004</v>
      </c>
      <c r="H14" s="62">
        <f t="shared" si="1"/>
        <v>429.8</v>
      </c>
      <c r="I14" s="62">
        <f t="shared" si="1"/>
        <v>0</v>
      </c>
      <c r="J14" s="62">
        <f t="shared" si="1"/>
        <v>0</v>
      </c>
      <c r="K14" s="62">
        <f t="shared" si="1"/>
        <v>0</v>
      </c>
      <c r="L14" s="62">
        <f t="shared" si="1"/>
        <v>0</v>
      </c>
      <c r="M14" s="62">
        <f t="shared" si="1"/>
        <v>0</v>
      </c>
      <c r="N14" s="62">
        <f t="shared" si="1"/>
        <v>0</v>
      </c>
      <c r="O14" s="62">
        <f t="shared" si="1"/>
        <v>610</v>
      </c>
      <c r="P14" s="62">
        <f t="shared" si="1"/>
        <v>0</v>
      </c>
      <c r="Q14" s="62">
        <f t="shared" si="1"/>
        <v>0</v>
      </c>
      <c r="R14" s="62">
        <f t="shared" si="1"/>
        <v>0</v>
      </c>
      <c r="S14" s="62">
        <f t="shared" si="1"/>
        <v>0</v>
      </c>
      <c r="T14" s="62">
        <f t="shared" si="1"/>
        <v>0</v>
      </c>
      <c r="U14" s="62">
        <f t="shared" si="1"/>
        <v>0</v>
      </c>
    </row>
    <row r="15" spans="1:21" ht="14.25">
      <c r="A15" s="61" t="s">
        <v>107</v>
      </c>
      <c r="B15" s="61" t="s">
        <v>115</v>
      </c>
      <c r="C15" s="61" t="s">
        <v>105</v>
      </c>
      <c r="D15" s="60" t="s">
        <v>103</v>
      </c>
      <c r="E15" s="65" t="s">
        <v>117</v>
      </c>
      <c r="F15" s="62">
        <f>G15+H15+O15</f>
        <v>134.5</v>
      </c>
      <c r="G15" s="63">
        <v>111.8</v>
      </c>
      <c r="H15" s="64">
        <v>7.7</v>
      </c>
      <c r="I15" s="72"/>
      <c r="J15" s="64"/>
      <c r="K15" s="72"/>
      <c r="L15" s="72"/>
      <c r="M15" s="72"/>
      <c r="N15" s="72"/>
      <c r="O15" s="63">
        <v>15</v>
      </c>
      <c r="P15" s="72"/>
      <c r="Q15" s="72"/>
      <c r="R15" s="72"/>
      <c r="S15" s="72"/>
      <c r="T15" s="72"/>
      <c r="U15" s="72"/>
    </row>
    <row r="16" spans="1:21" ht="14.25">
      <c r="A16" s="61" t="s">
        <v>107</v>
      </c>
      <c r="B16" s="61" t="s">
        <v>115</v>
      </c>
      <c r="C16" s="61" t="s">
        <v>109</v>
      </c>
      <c r="D16" s="60" t="s">
        <v>103</v>
      </c>
      <c r="E16" s="65" t="s">
        <v>118</v>
      </c>
      <c r="F16" s="62">
        <f>G16+H16+O16</f>
        <v>3422.6000000000004</v>
      </c>
      <c r="G16" s="67">
        <v>2557.3</v>
      </c>
      <c r="H16" s="64">
        <v>300.3</v>
      </c>
      <c r="I16" s="72"/>
      <c r="J16" s="64"/>
      <c r="K16" s="72"/>
      <c r="L16" s="72"/>
      <c r="M16" s="72"/>
      <c r="N16" s="72"/>
      <c r="O16" s="67">
        <v>565</v>
      </c>
      <c r="P16" s="72"/>
      <c r="Q16" s="72"/>
      <c r="R16" s="72"/>
      <c r="S16" s="72"/>
      <c r="T16" s="72"/>
      <c r="U16" s="72"/>
    </row>
    <row r="17" spans="1:21" ht="14.25">
      <c r="A17" s="61" t="s">
        <v>107</v>
      </c>
      <c r="B17" s="61" t="s">
        <v>115</v>
      </c>
      <c r="C17" s="61" t="s">
        <v>113</v>
      </c>
      <c r="D17" s="60" t="s">
        <v>103</v>
      </c>
      <c r="E17" s="65" t="s">
        <v>119</v>
      </c>
      <c r="F17" s="62">
        <f>G17+H17+O17</f>
        <v>825.3</v>
      </c>
      <c r="G17" s="67">
        <v>673.5</v>
      </c>
      <c r="H17" s="64">
        <v>121.8</v>
      </c>
      <c r="I17" s="72"/>
      <c r="J17" s="64"/>
      <c r="K17" s="72"/>
      <c r="L17" s="72"/>
      <c r="M17" s="72"/>
      <c r="N17" s="72"/>
      <c r="O17" s="67">
        <v>30</v>
      </c>
      <c r="P17" s="72"/>
      <c r="Q17" s="72"/>
      <c r="R17" s="72"/>
      <c r="S17" s="72"/>
      <c r="T17" s="72"/>
      <c r="U17" s="72"/>
    </row>
    <row r="18" spans="1:21" ht="14.25">
      <c r="A18" s="61" t="s">
        <v>107</v>
      </c>
      <c r="B18" s="61" t="s">
        <v>120</v>
      </c>
      <c r="C18" s="61"/>
      <c r="D18" s="60" t="s">
        <v>103</v>
      </c>
      <c r="E18" s="65" t="s">
        <v>121</v>
      </c>
      <c r="F18" s="62">
        <f>SUM(F19:F22)</f>
        <v>2140.7</v>
      </c>
      <c r="G18" s="62">
        <f aca="true" t="shared" si="2" ref="G18:U18">SUM(G19:G22)</f>
        <v>1101.3</v>
      </c>
      <c r="H18" s="62">
        <f t="shared" si="2"/>
        <v>940.7</v>
      </c>
      <c r="I18" s="62">
        <f t="shared" si="2"/>
        <v>0</v>
      </c>
      <c r="J18" s="62">
        <f t="shared" si="2"/>
        <v>0</v>
      </c>
      <c r="K18" s="62">
        <f t="shared" si="2"/>
        <v>0</v>
      </c>
      <c r="L18" s="62">
        <f t="shared" si="2"/>
        <v>0</v>
      </c>
      <c r="M18" s="62">
        <f t="shared" si="2"/>
        <v>0</v>
      </c>
      <c r="N18" s="62">
        <f t="shared" si="2"/>
        <v>0</v>
      </c>
      <c r="O18" s="62">
        <f t="shared" si="2"/>
        <v>98.7</v>
      </c>
      <c r="P18" s="62">
        <f t="shared" si="2"/>
        <v>0</v>
      </c>
      <c r="Q18" s="62">
        <f t="shared" si="2"/>
        <v>0</v>
      </c>
      <c r="R18" s="62">
        <f t="shared" si="2"/>
        <v>0</v>
      </c>
      <c r="S18" s="62">
        <f t="shared" si="2"/>
        <v>0</v>
      </c>
      <c r="T18" s="62">
        <f t="shared" si="2"/>
        <v>0</v>
      </c>
      <c r="U18" s="62">
        <f t="shared" si="2"/>
        <v>0</v>
      </c>
    </row>
    <row r="19" spans="1:21" ht="14.25">
      <c r="A19" s="61" t="s">
        <v>107</v>
      </c>
      <c r="B19" s="61" t="s">
        <v>120</v>
      </c>
      <c r="C19" s="61" t="s">
        <v>105</v>
      </c>
      <c r="D19" s="60" t="s">
        <v>103</v>
      </c>
      <c r="E19" s="65" t="s">
        <v>122</v>
      </c>
      <c r="F19" s="62">
        <f>G19+H19+O19</f>
        <v>632.5</v>
      </c>
      <c r="G19" s="63">
        <v>445</v>
      </c>
      <c r="H19" s="64">
        <v>146.9</v>
      </c>
      <c r="I19" s="72"/>
      <c r="J19" s="64"/>
      <c r="K19" s="72"/>
      <c r="L19" s="72"/>
      <c r="M19" s="72"/>
      <c r="N19" s="72"/>
      <c r="O19" s="63">
        <v>40.6</v>
      </c>
      <c r="P19" s="72"/>
      <c r="Q19" s="72"/>
      <c r="R19" s="72"/>
      <c r="S19" s="72"/>
      <c r="T19" s="72"/>
      <c r="U19" s="72"/>
    </row>
    <row r="20" spans="1:21" ht="14.25">
      <c r="A20" s="61" t="s">
        <v>107</v>
      </c>
      <c r="B20" s="61" t="s">
        <v>120</v>
      </c>
      <c r="C20" s="61" t="s">
        <v>109</v>
      </c>
      <c r="D20" s="60" t="s">
        <v>103</v>
      </c>
      <c r="E20" s="65" t="s">
        <v>123</v>
      </c>
      <c r="F20" s="62">
        <f>G20+H20+O20</f>
        <v>317.2</v>
      </c>
      <c r="G20" s="63">
        <v>215</v>
      </c>
      <c r="H20" s="64">
        <v>84.8</v>
      </c>
      <c r="I20" s="72"/>
      <c r="J20" s="64"/>
      <c r="K20" s="72"/>
      <c r="L20" s="72"/>
      <c r="M20" s="72"/>
      <c r="N20" s="72"/>
      <c r="O20" s="63">
        <v>17.4</v>
      </c>
      <c r="P20" s="72"/>
      <c r="Q20" s="72"/>
      <c r="R20" s="72"/>
      <c r="S20" s="72"/>
      <c r="T20" s="72"/>
      <c r="U20" s="72"/>
    </row>
    <row r="21" spans="1:21" ht="14.25">
      <c r="A21" s="61" t="s">
        <v>107</v>
      </c>
      <c r="B21" s="61" t="s">
        <v>120</v>
      </c>
      <c r="C21" s="61" t="s">
        <v>115</v>
      </c>
      <c r="D21" s="60" t="s">
        <v>103</v>
      </c>
      <c r="E21" s="66" t="s">
        <v>124</v>
      </c>
      <c r="F21" s="62">
        <f aca="true" t="shared" si="3" ref="F21:F26">G21+H21+O21</f>
        <v>664</v>
      </c>
      <c r="G21" s="68">
        <v>441.3</v>
      </c>
      <c r="H21" s="64">
        <v>182</v>
      </c>
      <c r="I21" s="72"/>
      <c r="J21" s="64"/>
      <c r="K21" s="72"/>
      <c r="L21" s="72"/>
      <c r="M21" s="72"/>
      <c r="N21" s="72"/>
      <c r="O21" s="67">
        <v>40.7</v>
      </c>
      <c r="P21" s="72"/>
      <c r="Q21" s="72"/>
      <c r="R21" s="72"/>
      <c r="S21" s="72"/>
      <c r="T21" s="72"/>
      <c r="U21" s="72"/>
    </row>
    <row r="22" spans="1:21" ht="14.25">
      <c r="A22" s="61" t="s">
        <v>107</v>
      </c>
      <c r="B22" s="61" t="s">
        <v>120</v>
      </c>
      <c r="C22" s="61" t="s">
        <v>125</v>
      </c>
      <c r="D22" s="60" t="s">
        <v>103</v>
      </c>
      <c r="E22" s="66" t="s">
        <v>126</v>
      </c>
      <c r="F22" s="62">
        <f t="shared" si="3"/>
        <v>527</v>
      </c>
      <c r="G22" s="68"/>
      <c r="H22" s="64">
        <v>527</v>
      </c>
      <c r="I22" s="72"/>
      <c r="J22" s="64"/>
      <c r="K22" s="72"/>
      <c r="L22" s="72"/>
      <c r="M22" s="72"/>
      <c r="N22" s="72"/>
      <c r="O22" s="73"/>
      <c r="P22" s="72"/>
      <c r="Q22" s="72"/>
      <c r="R22" s="72"/>
      <c r="S22" s="72"/>
      <c r="T22" s="72"/>
      <c r="U22" s="72"/>
    </row>
    <row r="23" spans="1:21" ht="14.25">
      <c r="A23" s="61" t="s">
        <v>107</v>
      </c>
      <c r="B23" s="61" t="s">
        <v>127</v>
      </c>
      <c r="C23" s="61"/>
      <c r="D23" s="60" t="s">
        <v>103</v>
      </c>
      <c r="E23" s="66" t="s">
        <v>128</v>
      </c>
      <c r="F23" s="62">
        <f>SUM(F24:F25)</f>
        <v>1483.9</v>
      </c>
      <c r="G23" s="62">
        <f aca="true" t="shared" si="4" ref="G23:U23">SUM(G24:G25)</f>
        <v>0</v>
      </c>
      <c r="H23" s="62">
        <f t="shared" si="4"/>
        <v>1483.9</v>
      </c>
      <c r="I23" s="62">
        <f t="shared" si="4"/>
        <v>0</v>
      </c>
      <c r="J23" s="62">
        <f t="shared" si="4"/>
        <v>0</v>
      </c>
      <c r="K23" s="62">
        <f t="shared" si="4"/>
        <v>0</v>
      </c>
      <c r="L23" s="62">
        <f t="shared" si="4"/>
        <v>0</v>
      </c>
      <c r="M23" s="62">
        <f t="shared" si="4"/>
        <v>0</v>
      </c>
      <c r="N23" s="62">
        <f t="shared" si="4"/>
        <v>0</v>
      </c>
      <c r="O23" s="62">
        <f t="shared" si="4"/>
        <v>0</v>
      </c>
      <c r="P23" s="62">
        <f t="shared" si="4"/>
        <v>0</v>
      </c>
      <c r="Q23" s="62">
        <f t="shared" si="4"/>
        <v>0</v>
      </c>
      <c r="R23" s="62">
        <f t="shared" si="4"/>
        <v>0</v>
      </c>
      <c r="S23" s="62">
        <f t="shared" si="4"/>
        <v>0</v>
      </c>
      <c r="T23" s="62">
        <f t="shared" si="4"/>
        <v>0</v>
      </c>
      <c r="U23" s="62">
        <f t="shared" si="4"/>
        <v>0</v>
      </c>
    </row>
    <row r="24" spans="1:21" ht="14.25">
      <c r="A24" s="69" t="s">
        <v>107</v>
      </c>
      <c r="B24" s="69" t="s">
        <v>127</v>
      </c>
      <c r="C24" s="69" t="s">
        <v>129</v>
      </c>
      <c r="D24" s="60" t="s">
        <v>103</v>
      </c>
      <c r="E24" s="70" t="s">
        <v>130</v>
      </c>
      <c r="F24" s="62">
        <f t="shared" si="3"/>
        <v>1433.9</v>
      </c>
      <c r="G24" s="71"/>
      <c r="H24" s="64">
        <v>1433.9</v>
      </c>
      <c r="I24" s="72"/>
      <c r="J24" s="64"/>
      <c r="K24" s="72"/>
      <c r="L24" s="72"/>
      <c r="M24" s="72"/>
      <c r="N24" s="72"/>
      <c r="O24" s="67"/>
      <c r="P24" s="72"/>
      <c r="Q24" s="72"/>
      <c r="R24" s="72"/>
      <c r="S24" s="72"/>
      <c r="T24" s="72"/>
      <c r="U24" s="72"/>
    </row>
    <row r="25" spans="1:21" ht="14.25">
      <c r="A25" s="69" t="s">
        <v>107</v>
      </c>
      <c r="B25" s="69" t="s">
        <v>127</v>
      </c>
      <c r="C25" s="69" t="s">
        <v>131</v>
      </c>
      <c r="D25" s="60" t="s">
        <v>103</v>
      </c>
      <c r="E25" s="70" t="s">
        <v>132</v>
      </c>
      <c r="F25" s="62">
        <f t="shared" si="3"/>
        <v>50</v>
      </c>
      <c r="G25" s="71"/>
      <c r="H25" s="64">
        <v>50</v>
      </c>
      <c r="I25" s="72"/>
      <c r="J25" s="64"/>
      <c r="K25" s="72"/>
      <c r="L25" s="72"/>
      <c r="M25" s="72"/>
      <c r="N25" s="72"/>
      <c r="O25" s="67"/>
      <c r="P25" s="72"/>
      <c r="Q25" s="72"/>
      <c r="R25" s="72"/>
      <c r="S25" s="72"/>
      <c r="T25" s="72"/>
      <c r="U25" s="72"/>
    </row>
    <row r="26" spans="1:21" ht="14.25">
      <c r="A26" s="69" t="s">
        <v>107</v>
      </c>
      <c r="B26" s="69" t="s">
        <v>113</v>
      </c>
      <c r="C26" s="69"/>
      <c r="D26" s="60" t="s">
        <v>103</v>
      </c>
      <c r="E26" s="70" t="s">
        <v>133</v>
      </c>
      <c r="F26" s="62">
        <f t="shared" si="3"/>
        <v>264.5</v>
      </c>
      <c r="G26" s="71">
        <v>84.4</v>
      </c>
      <c r="H26" s="64">
        <v>180.1</v>
      </c>
      <c r="I26" s="72"/>
      <c r="J26" s="64"/>
      <c r="K26" s="72"/>
      <c r="L26" s="72"/>
      <c r="M26" s="72"/>
      <c r="N26" s="72"/>
      <c r="O26" s="67"/>
      <c r="P26" s="72"/>
      <c r="Q26" s="72"/>
      <c r="R26" s="72"/>
      <c r="S26" s="72"/>
      <c r="T26" s="72"/>
      <c r="U26" s="72"/>
    </row>
    <row r="27" spans="1:21" ht="14.25">
      <c r="A27" s="69" t="s">
        <v>107</v>
      </c>
      <c r="B27" s="69" t="s">
        <v>113</v>
      </c>
      <c r="C27" s="69" t="s">
        <v>105</v>
      </c>
      <c r="D27" s="60" t="s">
        <v>103</v>
      </c>
      <c r="E27" s="70" t="s">
        <v>133</v>
      </c>
      <c r="F27" s="62">
        <f>G27+H27+O27</f>
        <v>264.5</v>
      </c>
      <c r="G27" s="71">
        <v>84.4</v>
      </c>
      <c r="H27" s="64">
        <v>180.1</v>
      </c>
      <c r="I27" s="72"/>
      <c r="J27" s="64"/>
      <c r="K27" s="72"/>
      <c r="L27" s="72"/>
      <c r="M27" s="72"/>
      <c r="N27" s="72"/>
      <c r="O27" s="67"/>
      <c r="P27" s="72"/>
      <c r="Q27" s="72"/>
      <c r="R27" s="72"/>
      <c r="S27" s="72"/>
      <c r="T27" s="72"/>
      <c r="U27" s="72"/>
    </row>
  </sheetData>
  <sheetProtection formatCells="0" formatColumns="0" formatRows="0"/>
  <mergeCells count="24">
    <mergeCell ref="T4:T6"/>
    <mergeCell ref="U4:U6"/>
    <mergeCell ref="N4:N6"/>
    <mergeCell ref="O4:O6"/>
    <mergeCell ref="P4:P6"/>
    <mergeCell ref="Q4:Q6"/>
    <mergeCell ref="R4:R6"/>
    <mergeCell ref="S4:S6"/>
    <mergeCell ref="H4:H6"/>
    <mergeCell ref="I4:I6"/>
    <mergeCell ref="J4:J6"/>
    <mergeCell ref="K4:K6"/>
    <mergeCell ref="L4:L6"/>
    <mergeCell ref="M4:M6"/>
    <mergeCell ref="A2:U2"/>
    <mergeCell ref="T3:U3"/>
    <mergeCell ref="A4:C4"/>
    <mergeCell ref="A5:A6"/>
    <mergeCell ref="B5:B6"/>
    <mergeCell ref="C5:C6"/>
    <mergeCell ref="D4:D6"/>
    <mergeCell ref="E4:E6"/>
    <mergeCell ref="F4:F6"/>
    <mergeCell ref="G4: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zoomScalePageLayoutView="0" workbookViewId="0" topLeftCell="G1">
      <selection activeCell="I8" sqref="I8"/>
    </sheetView>
  </sheetViews>
  <sheetFormatPr defaultColWidth="6.875" defaultRowHeight="12.75" customHeight="1"/>
  <cols>
    <col min="1" max="1" width="15.50390625" style="43" customWidth="1"/>
    <col min="2" max="2" width="9.125" style="43" customWidth="1"/>
    <col min="3" max="8" width="7.875" style="43" customWidth="1"/>
    <col min="9" max="9" width="9.125" style="43" customWidth="1"/>
    <col min="10" max="15" width="7.875" style="43" customWidth="1"/>
    <col min="16" max="250" width="6.875" style="43" customWidth="1"/>
    <col min="251" max="16384" width="6.875" style="43" customWidth="1"/>
  </cols>
  <sheetData>
    <row r="1" spans="15:250" ht="12.75" customHeight="1">
      <c r="O1" s="50" t="s">
        <v>320</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37" t="s">
        <v>321</v>
      </c>
      <c r="B2" s="537"/>
      <c r="C2" s="537"/>
      <c r="D2" s="537"/>
      <c r="E2" s="537"/>
      <c r="F2" s="537"/>
      <c r="G2" s="537"/>
      <c r="H2" s="537"/>
      <c r="I2" s="537"/>
      <c r="J2" s="537"/>
      <c r="K2" s="537"/>
      <c r="L2" s="537"/>
      <c r="M2" s="537"/>
      <c r="N2" s="537"/>
      <c r="O2" s="53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44"/>
      <c r="F3" s="44"/>
      <c r="G3" s="44"/>
      <c r="H3" s="44"/>
      <c r="I3" s="44"/>
      <c r="J3" s="44"/>
      <c r="K3" s="44"/>
      <c r="L3" s="44"/>
      <c r="M3" s="44"/>
      <c r="N3" s="44"/>
      <c r="O3" s="44"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41" t="s">
        <v>322</v>
      </c>
      <c r="B4" s="538" t="s">
        <v>323</v>
      </c>
      <c r="C4" s="538"/>
      <c r="D4" s="538"/>
      <c r="E4" s="538"/>
      <c r="F4" s="538"/>
      <c r="G4" s="538"/>
      <c r="H4" s="538"/>
      <c r="I4" s="539" t="s">
        <v>324</v>
      </c>
      <c r="J4" s="540"/>
      <c r="K4" s="540"/>
      <c r="L4" s="540"/>
      <c r="M4" s="540"/>
      <c r="N4" s="540"/>
      <c r="O4" s="54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41"/>
      <c r="B5" s="542" t="s">
        <v>80</v>
      </c>
      <c r="C5" s="542" t="s">
        <v>237</v>
      </c>
      <c r="D5" s="542" t="s">
        <v>325</v>
      </c>
      <c r="E5" s="544" t="s">
        <v>326</v>
      </c>
      <c r="F5" s="546" t="s">
        <v>240</v>
      </c>
      <c r="G5" s="546" t="s">
        <v>327</v>
      </c>
      <c r="H5" s="548" t="s">
        <v>242</v>
      </c>
      <c r="I5" s="545" t="s">
        <v>80</v>
      </c>
      <c r="J5" s="547" t="s">
        <v>237</v>
      </c>
      <c r="K5" s="547" t="s">
        <v>325</v>
      </c>
      <c r="L5" s="547" t="s">
        <v>326</v>
      </c>
      <c r="M5" s="547" t="s">
        <v>240</v>
      </c>
      <c r="N5" s="547" t="s">
        <v>327</v>
      </c>
      <c r="O5" s="547" t="s">
        <v>242</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41"/>
      <c r="B6" s="543"/>
      <c r="C6" s="543"/>
      <c r="D6" s="543"/>
      <c r="E6" s="545"/>
      <c r="F6" s="547"/>
      <c r="G6" s="547"/>
      <c r="H6" s="549"/>
      <c r="I6" s="545"/>
      <c r="J6" s="547"/>
      <c r="K6" s="547"/>
      <c r="L6" s="547"/>
      <c r="M6" s="547"/>
      <c r="N6" s="547"/>
      <c r="O6" s="547"/>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45" t="s">
        <v>92</v>
      </c>
      <c r="B7" s="46">
        <v>7</v>
      </c>
      <c r="C7" s="46">
        <v>8</v>
      </c>
      <c r="D7" s="46">
        <v>9</v>
      </c>
      <c r="E7" s="46">
        <v>10</v>
      </c>
      <c r="F7" s="46">
        <v>11</v>
      </c>
      <c r="G7" s="46">
        <v>12</v>
      </c>
      <c r="H7" s="46">
        <v>13</v>
      </c>
      <c r="I7" s="46">
        <v>14</v>
      </c>
      <c r="J7" s="46">
        <v>15</v>
      </c>
      <c r="K7" s="46">
        <v>16</v>
      </c>
      <c r="L7" s="46">
        <v>17</v>
      </c>
      <c r="M7" s="46">
        <v>18</v>
      </c>
      <c r="N7" s="46">
        <v>19</v>
      </c>
      <c r="O7" s="46">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2" customFormat="1" ht="28.5" customHeight="1">
      <c r="A8" s="47" t="s">
        <v>328</v>
      </c>
      <c r="B8" s="48">
        <f>SUM(C8:H8)</f>
        <v>251</v>
      </c>
      <c r="C8" s="48">
        <v>160</v>
      </c>
      <c r="D8" s="48"/>
      <c r="E8" s="48"/>
      <c r="F8" s="48">
        <v>91</v>
      </c>
      <c r="G8" s="48"/>
      <c r="H8" s="49"/>
      <c r="I8" s="51">
        <f>SUM(J8:O8)</f>
        <v>235.35</v>
      </c>
      <c r="J8" s="52">
        <v>154.35</v>
      </c>
      <c r="K8" s="52"/>
      <c r="L8" s="52"/>
      <c r="M8" s="52">
        <v>81</v>
      </c>
      <c r="N8" s="52"/>
      <c r="O8" s="53"/>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row>
    <row r="9" spans="1:250" ht="30.75" customHeight="1">
      <c r="A9" s="42"/>
      <c r="C9" s="42"/>
      <c r="D9" s="42"/>
      <c r="E9" s="42"/>
      <c r="F9" s="42"/>
      <c r="G9" s="42"/>
      <c r="H9" s="42"/>
      <c r="I9" s="42"/>
      <c r="J9" s="42"/>
      <c r="K9" s="42"/>
      <c r="L9" s="42"/>
      <c r="M9" s="42"/>
      <c r="N9" s="42"/>
      <c r="O9" s="42"/>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42"/>
      <c r="D10" s="42"/>
      <c r="E10" s="42"/>
      <c r="F10" s="42"/>
      <c r="G10" s="42"/>
      <c r="H10" s="42"/>
      <c r="I10" s="42"/>
      <c r="J10" s="42"/>
      <c r="L10" s="42"/>
      <c r="N10" s="55"/>
      <c r="O10" s="4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42"/>
      <c r="G11" s="42"/>
      <c r="H11" s="42"/>
      <c r="I11" s="42"/>
      <c r="K11" s="42"/>
      <c r="O11" s="4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4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4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4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N5:N6"/>
    <mergeCell ref="O5:O6"/>
    <mergeCell ref="H5:H6"/>
    <mergeCell ref="I5:I6"/>
    <mergeCell ref="J5:J6"/>
    <mergeCell ref="K5:K6"/>
    <mergeCell ref="L5:L6"/>
    <mergeCell ref="M5:M6"/>
    <mergeCell ref="A2:O2"/>
    <mergeCell ref="B4:H4"/>
    <mergeCell ref="I4:O4"/>
    <mergeCell ref="A4:A6"/>
    <mergeCell ref="B5:B6"/>
    <mergeCell ref="C5:C6"/>
    <mergeCell ref="D5:D6"/>
    <mergeCell ref="E5:E6"/>
    <mergeCell ref="F5:F6"/>
    <mergeCell ref="G5: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zoomScalePageLayoutView="0" workbookViewId="0" topLeftCell="A1">
      <selection activeCell="G7" sqref="G7"/>
    </sheetView>
  </sheetViews>
  <sheetFormatPr defaultColWidth="6.875" defaultRowHeight="12.75" customHeight="1"/>
  <cols>
    <col min="1" max="1" width="8.75390625" style="23" customWidth="1"/>
    <col min="2" max="2" width="13.50390625" style="23" customWidth="1"/>
    <col min="3" max="5" width="15.125" style="23" customWidth="1"/>
    <col min="6" max="7" width="23.625" style="23" customWidth="1"/>
    <col min="8" max="9" width="20.625" style="23" customWidth="1"/>
    <col min="10" max="10" width="8.75390625" style="23" customWidth="1"/>
    <col min="11" max="16384" width="6.875" style="23" customWidth="1"/>
  </cols>
  <sheetData>
    <row r="1" spans="1:10" ht="18.75" customHeight="1">
      <c r="A1" s="24"/>
      <c r="B1" s="24"/>
      <c r="C1" s="24"/>
      <c r="D1" s="24"/>
      <c r="E1" s="25"/>
      <c r="F1" s="24"/>
      <c r="G1" s="24"/>
      <c r="H1" s="24"/>
      <c r="I1" s="24" t="s">
        <v>329</v>
      </c>
      <c r="J1" s="24"/>
    </row>
    <row r="2" spans="1:10" ht="18.75" customHeight="1">
      <c r="A2" s="550" t="s">
        <v>330</v>
      </c>
      <c r="B2" s="550"/>
      <c r="C2" s="550"/>
      <c r="D2" s="550"/>
      <c r="E2" s="550"/>
      <c r="F2" s="550"/>
      <c r="G2" s="550"/>
      <c r="H2" s="550"/>
      <c r="I2" s="550"/>
      <c r="J2" s="24"/>
    </row>
    <row r="3" ht="18.75" customHeight="1">
      <c r="I3" s="38" t="s">
        <v>77</v>
      </c>
    </row>
    <row r="4" spans="1:10" ht="32.25" customHeight="1">
      <c r="A4" s="554" t="s">
        <v>155</v>
      </c>
      <c r="B4" s="555" t="s">
        <v>79</v>
      </c>
      <c r="C4" s="551" t="s">
        <v>331</v>
      </c>
      <c r="D4" s="552"/>
      <c r="E4" s="553"/>
      <c r="F4" s="552" t="s">
        <v>332</v>
      </c>
      <c r="G4" s="551" t="s">
        <v>333</v>
      </c>
      <c r="H4" s="551" t="s">
        <v>334</v>
      </c>
      <c r="I4" s="552"/>
      <c r="J4" s="24"/>
    </row>
    <row r="5" spans="1:10" ht="24.75" customHeight="1">
      <c r="A5" s="554"/>
      <c r="B5" s="555"/>
      <c r="C5" s="26" t="s">
        <v>335</v>
      </c>
      <c r="D5" s="27" t="s">
        <v>138</v>
      </c>
      <c r="E5" s="28" t="s">
        <v>139</v>
      </c>
      <c r="F5" s="552"/>
      <c r="G5" s="551"/>
      <c r="H5" s="29" t="s">
        <v>336</v>
      </c>
      <c r="I5" s="39" t="s">
        <v>337</v>
      </c>
      <c r="J5" s="24"/>
    </row>
    <row r="6" spans="1:10" ht="9.75" customHeight="1">
      <c r="A6" s="30" t="s">
        <v>92</v>
      </c>
      <c r="B6" s="30" t="s">
        <v>92</v>
      </c>
      <c r="C6" s="31" t="s">
        <v>92</v>
      </c>
      <c r="D6" s="31" t="s">
        <v>92</v>
      </c>
      <c r="E6" s="31" t="s">
        <v>92</v>
      </c>
      <c r="F6" s="30" t="s">
        <v>92</v>
      </c>
      <c r="G6" s="30" t="s">
        <v>92</v>
      </c>
      <c r="H6" s="31" t="s">
        <v>92</v>
      </c>
      <c r="I6" s="30" t="s">
        <v>92</v>
      </c>
      <c r="J6" s="24"/>
    </row>
    <row r="7" spans="1:10" s="22" customFormat="1" ht="78" customHeight="1">
      <c r="A7" s="32" t="s">
        <v>103</v>
      </c>
      <c r="B7" s="33" t="s">
        <v>94</v>
      </c>
      <c r="C7" s="34">
        <v>46384.26</v>
      </c>
      <c r="D7" s="34">
        <v>22505.3</v>
      </c>
      <c r="E7" s="34">
        <v>2572.9</v>
      </c>
      <c r="F7" s="35" t="s">
        <v>338</v>
      </c>
      <c r="G7" s="33" t="s">
        <v>339</v>
      </c>
      <c r="H7" s="33" t="s">
        <v>340</v>
      </c>
      <c r="I7" s="40" t="s">
        <v>341</v>
      </c>
      <c r="J7" s="41"/>
    </row>
    <row r="8" spans="1:10" ht="49.5" customHeight="1">
      <c r="A8" s="36"/>
      <c r="B8" s="36"/>
      <c r="C8" s="36"/>
      <c r="D8" s="36"/>
      <c r="E8" s="37"/>
      <c r="F8" s="36"/>
      <c r="G8" s="36"/>
      <c r="H8" s="36"/>
      <c r="I8" s="36"/>
      <c r="J8" s="24"/>
    </row>
    <row r="9" spans="1:10" ht="18.75" customHeight="1">
      <c r="A9" s="24"/>
      <c r="B9" s="36"/>
      <c r="C9" s="36"/>
      <c r="D9" s="36"/>
      <c r="E9" s="25"/>
      <c r="F9" s="24"/>
      <c r="G9" s="24"/>
      <c r="H9" s="36"/>
      <c r="I9" s="36"/>
      <c r="J9" s="24"/>
    </row>
    <row r="10" spans="1:10" ht="18.75" customHeight="1">
      <c r="A10" s="24"/>
      <c r="B10" s="36"/>
      <c r="C10" s="36"/>
      <c r="D10" s="36"/>
      <c r="E10" s="37"/>
      <c r="F10" s="24"/>
      <c r="G10" s="24"/>
      <c r="H10" s="24"/>
      <c r="I10" s="24"/>
      <c r="J10" s="24"/>
    </row>
    <row r="11" spans="1:10" ht="18.75" customHeight="1">
      <c r="A11" s="24"/>
      <c r="B11" s="36"/>
      <c r="C11" s="24"/>
      <c r="D11" s="36"/>
      <c r="E11" s="25"/>
      <c r="F11" s="24"/>
      <c r="G11" s="24"/>
      <c r="H11" s="36"/>
      <c r="I11" s="36"/>
      <c r="J11" s="24"/>
    </row>
    <row r="12" spans="1:10" ht="18.75" customHeight="1">
      <c r="A12" s="24"/>
      <c r="B12" s="24"/>
      <c r="C12" s="36"/>
      <c r="D12" s="36"/>
      <c r="E12" s="25"/>
      <c r="F12" s="24"/>
      <c r="G12" s="24"/>
      <c r="H12" s="24"/>
      <c r="I12" s="24"/>
      <c r="J12" s="24"/>
    </row>
    <row r="13" spans="1:10" ht="18.75" customHeight="1">
      <c r="A13" s="24"/>
      <c r="B13" s="24"/>
      <c r="C13" s="36"/>
      <c r="D13" s="36"/>
      <c r="E13" s="37"/>
      <c r="F13" s="24"/>
      <c r="G13" s="36"/>
      <c r="H13" s="36"/>
      <c r="I13" s="24"/>
      <c r="J13" s="24"/>
    </row>
    <row r="14" spans="1:10" ht="18.75" customHeight="1">
      <c r="A14" s="24"/>
      <c r="B14" s="24"/>
      <c r="C14" s="24"/>
      <c r="D14" s="24"/>
      <c r="E14" s="25"/>
      <c r="F14" s="24"/>
      <c r="G14" s="24"/>
      <c r="H14" s="24"/>
      <c r="I14" s="24"/>
      <c r="J14" s="24"/>
    </row>
  </sheetData>
  <sheetProtection formatCells="0" formatColumns="0" formatRows="0"/>
  <mergeCells count="7">
    <mergeCell ref="A2:I2"/>
    <mergeCell ref="C4:E4"/>
    <mergeCell ref="H4:I4"/>
    <mergeCell ref="A4:A5"/>
    <mergeCell ref="B4:B5"/>
    <mergeCell ref="F4:F5"/>
    <mergeCell ref="G4:G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29"/>
  <sheetViews>
    <sheetView showGridLines="0" showZeros="0" zoomScalePageLayoutView="0" workbookViewId="0" topLeftCell="A1">
      <selection activeCell="L17" sqref="L17"/>
    </sheetView>
  </sheetViews>
  <sheetFormatPr defaultColWidth="6.875" defaultRowHeight="22.5" customHeight="1"/>
  <cols>
    <col min="1" max="3" width="3.375" style="358" customWidth="1"/>
    <col min="4" max="4" width="7.375" style="358" customWidth="1"/>
    <col min="5" max="5" width="21.75390625" style="358" customWidth="1"/>
    <col min="6" max="6" width="12.50390625" style="358" customWidth="1"/>
    <col min="7" max="7" width="11.625" style="358" customWidth="1"/>
    <col min="8" max="16" width="10.50390625" style="358" customWidth="1"/>
    <col min="17" max="247" width="6.75390625" style="358" customWidth="1"/>
    <col min="248" max="16384" width="6.875" style="359" customWidth="1"/>
  </cols>
  <sheetData>
    <row r="1" spans="2:247" ht="22.5" customHeight="1">
      <c r="B1" s="360"/>
      <c r="C1" s="360"/>
      <c r="D1" s="360"/>
      <c r="E1" s="360"/>
      <c r="F1" s="360"/>
      <c r="G1" s="360"/>
      <c r="H1" s="360"/>
      <c r="I1" s="360"/>
      <c r="J1" s="360"/>
      <c r="K1" s="360"/>
      <c r="L1" s="360"/>
      <c r="P1" s="372"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09" t="s">
        <v>96</v>
      </c>
      <c r="B2" s="409"/>
      <c r="C2" s="409"/>
      <c r="D2" s="409"/>
      <c r="E2" s="409"/>
      <c r="F2" s="409"/>
      <c r="G2" s="409"/>
      <c r="H2" s="409"/>
      <c r="I2" s="409"/>
      <c r="J2" s="409"/>
      <c r="K2" s="409"/>
      <c r="L2" s="409"/>
      <c r="M2" s="409"/>
      <c r="N2" s="409"/>
      <c r="O2" s="409"/>
      <c r="P2" s="409"/>
      <c r="Q2" s="375"/>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61"/>
      <c r="B3" s="361"/>
      <c r="C3" s="361"/>
      <c r="D3" s="362"/>
      <c r="E3" s="363"/>
      <c r="F3" s="362"/>
      <c r="G3" s="364"/>
      <c r="H3" s="364"/>
      <c r="I3" s="364"/>
      <c r="J3" s="362"/>
      <c r="K3" s="362"/>
      <c r="L3" s="362"/>
      <c r="O3" s="410" t="s">
        <v>77</v>
      </c>
      <c r="P3" s="410"/>
      <c r="Q3" s="364"/>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11" t="s">
        <v>97</v>
      </c>
      <c r="B4" s="411"/>
      <c r="C4" s="411"/>
      <c r="D4" s="413" t="s">
        <v>78</v>
      </c>
      <c r="E4" s="414" t="s">
        <v>98</v>
      </c>
      <c r="F4" s="415" t="s">
        <v>99</v>
      </c>
      <c r="G4" s="412" t="s">
        <v>81</v>
      </c>
      <c r="H4" s="412"/>
      <c r="I4" s="412"/>
      <c r="J4" s="413" t="s">
        <v>82</v>
      </c>
      <c r="K4" s="413" t="s">
        <v>83</v>
      </c>
      <c r="L4" s="413" t="s">
        <v>84</v>
      </c>
      <c r="M4" s="413" t="s">
        <v>85</v>
      </c>
      <c r="N4" s="413" t="s">
        <v>86</v>
      </c>
      <c r="O4" s="416" t="s">
        <v>87</v>
      </c>
      <c r="P4" s="418"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176" t="s">
        <v>100</v>
      </c>
      <c r="B5" s="176" t="s">
        <v>101</v>
      </c>
      <c r="C5" s="176" t="s">
        <v>102</v>
      </c>
      <c r="D5" s="413"/>
      <c r="E5" s="414"/>
      <c r="F5" s="413"/>
      <c r="G5" s="176" t="s">
        <v>89</v>
      </c>
      <c r="H5" s="176" t="s">
        <v>90</v>
      </c>
      <c r="I5" s="176" t="s">
        <v>91</v>
      </c>
      <c r="J5" s="413"/>
      <c r="K5" s="413"/>
      <c r="L5" s="413"/>
      <c r="M5" s="413"/>
      <c r="N5" s="413"/>
      <c r="O5" s="417"/>
      <c r="P5" s="419"/>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59" t="s">
        <v>92</v>
      </c>
      <c r="B6" s="59" t="s">
        <v>92</v>
      </c>
      <c r="C6" s="59" t="s">
        <v>92</v>
      </c>
      <c r="D6" s="59" t="s">
        <v>92</v>
      </c>
      <c r="E6" s="59" t="s">
        <v>92</v>
      </c>
      <c r="F6" s="59">
        <v>1</v>
      </c>
      <c r="G6" s="59">
        <v>2</v>
      </c>
      <c r="H6" s="59">
        <v>3</v>
      </c>
      <c r="I6" s="59">
        <v>4</v>
      </c>
      <c r="J6" s="59">
        <v>5</v>
      </c>
      <c r="K6" s="59">
        <v>6</v>
      </c>
      <c r="L6" s="59">
        <v>7</v>
      </c>
      <c r="M6" s="59">
        <v>8</v>
      </c>
      <c r="N6" s="59">
        <v>9</v>
      </c>
      <c r="O6" s="373">
        <v>10</v>
      </c>
      <c r="P6" s="374">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7" ht="22.5" customHeight="1">
      <c r="A7" s="59">
        <v>210</v>
      </c>
      <c r="B7" s="59"/>
      <c r="C7" s="59"/>
      <c r="D7" s="60" t="s">
        <v>103</v>
      </c>
      <c r="E7" s="59" t="s">
        <v>104</v>
      </c>
      <c r="F7" s="59">
        <f>G7+L7+O7</f>
        <v>46384.2</v>
      </c>
      <c r="G7" s="59">
        <v>11492.2</v>
      </c>
      <c r="H7" s="59">
        <v>9827.2</v>
      </c>
      <c r="I7" s="59">
        <v>1665</v>
      </c>
      <c r="J7" s="59">
        <v>0</v>
      </c>
      <c r="K7" s="59">
        <v>0</v>
      </c>
      <c r="L7" s="562">
        <f>L10+L14+L18</f>
        <v>31992</v>
      </c>
      <c r="M7" s="59">
        <v>0</v>
      </c>
      <c r="N7" s="59">
        <v>0</v>
      </c>
      <c r="O7" s="59">
        <v>2900</v>
      </c>
      <c r="P7" s="59">
        <v>0</v>
      </c>
      <c r="Q7" s="358"/>
    </row>
    <row r="8" spans="1:16" ht="22.5" customHeight="1">
      <c r="A8" s="59">
        <v>210</v>
      </c>
      <c r="B8" s="61" t="s">
        <v>105</v>
      </c>
      <c r="C8" s="59"/>
      <c r="D8" s="60" t="s">
        <v>103</v>
      </c>
      <c r="E8" s="59" t="s">
        <v>106</v>
      </c>
      <c r="F8" s="365">
        <f>G8+L8+O8</f>
        <v>846.9</v>
      </c>
      <c r="G8" s="365">
        <f>SUM(H8:I8)</f>
        <v>846.9</v>
      </c>
      <c r="H8" s="365">
        <v>846.9</v>
      </c>
      <c r="I8" s="365"/>
      <c r="J8" s="365"/>
      <c r="K8" s="365"/>
      <c r="L8" s="365"/>
      <c r="M8" s="365"/>
      <c r="N8" s="365"/>
      <c r="O8" s="365"/>
      <c r="P8" s="365"/>
    </row>
    <row r="9" spans="1:247" s="357" customFormat="1" ht="24.75" customHeight="1">
      <c r="A9" s="61" t="s">
        <v>107</v>
      </c>
      <c r="B9" s="61" t="s">
        <v>105</v>
      </c>
      <c r="C9" s="61" t="s">
        <v>105</v>
      </c>
      <c r="D9" s="60" t="s">
        <v>103</v>
      </c>
      <c r="E9" s="65" t="s">
        <v>108</v>
      </c>
      <c r="F9" s="365">
        <f>G9+L9+O9</f>
        <v>846.9</v>
      </c>
      <c r="G9" s="365">
        <f>SUM(H9:I9)</f>
        <v>846.9</v>
      </c>
      <c r="H9" s="365">
        <v>846.9</v>
      </c>
      <c r="I9" s="365"/>
      <c r="J9" s="365"/>
      <c r="K9" s="365"/>
      <c r="L9" s="365"/>
      <c r="M9" s="365"/>
      <c r="N9" s="365"/>
      <c r="O9" s="365"/>
      <c r="P9" s="365"/>
      <c r="Q9" s="376"/>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row>
    <row r="10" spans="1:247" s="357" customFormat="1" ht="24.75" customHeight="1">
      <c r="A10" s="61" t="s">
        <v>107</v>
      </c>
      <c r="B10" s="61" t="s">
        <v>109</v>
      </c>
      <c r="C10" s="61"/>
      <c r="D10" s="60" t="s">
        <v>103</v>
      </c>
      <c r="E10" s="65" t="s">
        <v>110</v>
      </c>
      <c r="F10" s="365">
        <f>SUM(F11:F13)</f>
        <v>25430.399999999998</v>
      </c>
      <c r="G10" s="365">
        <f aca="true" t="shared" si="0" ref="G10:P10">SUM(G11:G13)</f>
        <v>748.8000000000001</v>
      </c>
      <c r="H10" s="365">
        <f t="shared" si="0"/>
        <v>748.8000000000001</v>
      </c>
      <c r="I10" s="365">
        <f t="shared" si="0"/>
        <v>0</v>
      </c>
      <c r="J10" s="365">
        <f t="shared" si="0"/>
        <v>0</v>
      </c>
      <c r="K10" s="365">
        <f t="shared" si="0"/>
        <v>0</v>
      </c>
      <c r="L10" s="365">
        <f t="shared" si="0"/>
        <v>23681.6</v>
      </c>
      <c r="M10" s="365">
        <f t="shared" si="0"/>
        <v>0</v>
      </c>
      <c r="N10" s="365">
        <f t="shared" si="0"/>
        <v>0</v>
      </c>
      <c r="O10" s="365">
        <f t="shared" si="0"/>
        <v>1000</v>
      </c>
      <c r="P10" s="365">
        <f t="shared" si="0"/>
        <v>0</v>
      </c>
      <c r="Q10" s="376"/>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row>
    <row r="11" spans="1:247" ht="27" customHeight="1">
      <c r="A11" s="61" t="s">
        <v>107</v>
      </c>
      <c r="B11" s="61" t="s">
        <v>109</v>
      </c>
      <c r="C11" s="61" t="s">
        <v>105</v>
      </c>
      <c r="D11" s="60" t="s">
        <v>103</v>
      </c>
      <c r="E11" s="65" t="s">
        <v>111</v>
      </c>
      <c r="F11" s="365">
        <f>G11+L11+O11</f>
        <v>16611.3</v>
      </c>
      <c r="G11" s="365">
        <f>SUM(H11:I11)</f>
        <v>251.3</v>
      </c>
      <c r="H11" s="366">
        <v>251.3</v>
      </c>
      <c r="I11" s="366"/>
      <c r="J11" s="366"/>
      <c r="K11" s="366"/>
      <c r="L11" s="366">
        <v>15360</v>
      </c>
      <c r="M11" s="366"/>
      <c r="N11" s="366"/>
      <c r="O11" s="366">
        <v>1000</v>
      </c>
      <c r="P11" s="366"/>
      <c r="Q11" s="37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61" t="s">
        <v>107</v>
      </c>
      <c r="B12" s="61" t="s">
        <v>109</v>
      </c>
      <c r="C12" s="61" t="s">
        <v>109</v>
      </c>
      <c r="D12" s="60" t="s">
        <v>103</v>
      </c>
      <c r="E12" s="66" t="s">
        <v>112</v>
      </c>
      <c r="F12" s="365">
        <f>G12+L12+O12</f>
        <v>5150</v>
      </c>
      <c r="G12" s="365">
        <f>SUM(H12:I12)</f>
        <v>197.4</v>
      </c>
      <c r="H12" s="366">
        <v>197.4</v>
      </c>
      <c r="I12" s="366"/>
      <c r="J12" s="366"/>
      <c r="K12" s="366"/>
      <c r="L12" s="366">
        <v>4952.6</v>
      </c>
      <c r="M12" s="366"/>
      <c r="N12" s="366"/>
      <c r="O12" s="366"/>
      <c r="P12" s="36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61" t="s">
        <v>107</v>
      </c>
      <c r="B13" s="61" t="s">
        <v>109</v>
      </c>
      <c r="C13" s="61" t="s">
        <v>113</v>
      </c>
      <c r="D13" s="60" t="s">
        <v>103</v>
      </c>
      <c r="E13" s="65" t="s">
        <v>114</v>
      </c>
      <c r="F13" s="365">
        <f>G13+L13+O13</f>
        <v>3669.1</v>
      </c>
      <c r="G13" s="365">
        <f>SUM(H13:I13)</f>
        <v>300.1</v>
      </c>
      <c r="H13" s="366">
        <v>300.1</v>
      </c>
      <c r="I13" s="366"/>
      <c r="J13" s="366"/>
      <c r="K13" s="366"/>
      <c r="L13" s="366">
        <v>3369</v>
      </c>
      <c r="M13" s="366"/>
      <c r="N13" s="366"/>
      <c r="O13" s="366"/>
      <c r="P13" s="36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2.5" customHeight="1">
      <c r="A14" s="61" t="s">
        <v>107</v>
      </c>
      <c r="B14" s="61" t="s">
        <v>115</v>
      </c>
      <c r="C14" s="61"/>
      <c r="D14" s="60" t="s">
        <v>103</v>
      </c>
      <c r="E14" s="65" t="s">
        <v>116</v>
      </c>
      <c r="F14" s="365">
        <f>SUM(F15:F17)</f>
        <v>10486.8</v>
      </c>
      <c r="G14" s="365">
        <f aca="true" t="shared" si="1" ref="G14:P14">SUM(G15:G17)</f>
        <v>4306.4</v>
      </c>
      <c r="H14" s="365">
        <f t="shared" si="1"/>
        <v>4306.4</v>
      </c>
      <c r="I14" s="365">
        <f t="shared" si="1"/>
        <v>0</v>
      </c>
      <c r="J14" s="365">
        <f t="shared" si="1"/>
        <v>0</v>
      </c>
      <c r="K14" s="365">
        <f t="shared" si="1"/>
        <v>0</v>
      </c>
      <c r="L14" s="365">
        <f t="shared" si="1"/>
        <v>6180.4</v>
      </c>
      <c r="M14" s="365">
        <f t="shared" si="1"/>
        <v>0</v>
      </c>
      <c r="N14" s="365">
        <f t="shared" si="1"/>
        <v>0</v>
      </c>
      <c r="O14" s="365">
        <f t="shared" si="1"/>
        <v>0</v>
      </c>
      <c r="P14" s="365">
        <f t="shared" si="1"/>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2.5" customHeight="1">
      <c r="A15" s="61" t="s">
        <v>107</v>
      </c>
      <c r="B15" s="61" t="s">
        <v>115</v>
      </c>
      <c r="C15" s="61" t="s">
        <v>105</v>
      </c>
      <c r="D15" s="60" t="s">
        <v>103</v>
      </c>
      <c r="E15" s="65" t="s">
        <v>117</v>
      </c>
      <c r="F15" s="365">
        <f>G15+L15+O15</f>
        <v>105.8</v>
      </c>
      <c r="G15" s="365">
        <f>SUM(H15:I15)</f>
        <v>105.8</v>
      </c>
      <c r="H15" s="366">
        <v>105.8</v>
      </c>
      <c r="I15" s="366"/>
      <c r="J15" s="366"/>
      <c r="K15" s="366"/>
      <c r="L15" s="366"/>
      <c r="M15" s="366"/>
      <c r="N15" s="366"/>
      <c r="O15" s="366"/>
      <c r="P15" s="36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2.5" customHeight="1">
      <c r="A16" s="61" t="s">
        <v>107</v>
      </c>
      <c r="B16" s="61" t="s">
        <v>115</v>
      </c>
      <c r="C16" s="61" t="s">
        <v>109</v>
      </c>
      <c r="D16" s="60" t="s">
        <v>103</v>
      </c>
      <c r="E16" s="65" t="s">
        <v>118</v>
      </c>
      <c r="F16" s="365">
        <f>G16+L16+O16</f>
        <v>8948</v>
      </c>
      <c r="G16" s="365">
        <f>SUM(H16:I16)</f>
        <v>3402.6</v>
      </c>
      <c r="H16" s="367">
        <v>3402.6</v>
      </c>
      <c r="I16" s="367"/>
      <c r="J16" s="367"/>
      <c r="K16" s="367"/>
      <c r="L16" s="367">
        <v>5545.4</v>
      </c>
      <c r="M16" s="367"/>
      <c r="N16" s="367"/>
      <c r="O16" s="367"/>
      <c r="P16" s="367"/>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2.5" customHeight="1">
      <c r="A17" s="61" t="s">
        <v>107</v>
      </c>
      <c r="B17" s="61" t="s">
        <v>115</v>
      </c>
      <c r="C17" s="61" t="s">
        <v>113</v>
      </c>
      <c r="D17" s="60" t="s">
        <v>103</v>
      </c>
      <c r="E17" s="65" t="s">
        <v>119</v>
      </c>
      <c r="F17" s="365">
        <f>G17+L17+O17</f>
        <v>1433</v>
      </c>
      <c r="G17" s="365">
        <f>SUM(H17:I17)</f>
        <v>798</v>
      </c>
      <c r="H17" s="367">
        <v>798</v>
      </c>
      <c r="I17" s="367"/>
      <c r="J17" s="367"/>
      <c r="K17" s="367"/>
      <c r="L17" s="367">
        <v>635</v>
      </c>
      <c r="M17" s="367"/>
      <c r="N17" s="367"/>
      <c r="O17" s="367"/>
      <c r="P17" s="36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2.5" customHeight="1">
      <c r="A18" s="61" t="s">
        <v>107</v>
      </c>
      <c r="B18" s="61" t="s">
        <v>120</v>
      </c>
      <c r="C18" s="61"/>
      <c r="D18" s="60" t="s">
        <v>103</v>
      </c>
      <c r="E18" s="65" t="s">
        <v>121</v>
      </c>
      <c r="F18" s="365">
        <f>SUM(F19:F22)</f>
        <v>7571.2</v>
      </c>
      <c r="G18" s="365">
        <f aca="true" t="shared" si="2" ref="G18:P18">SUM(G19:G22)</f>
        <v>3541.2</v>
      </c>
      <c r="H18" s="365">
        <f t="shared" si="2"/>
        <v>1876.2</v>
      </c>
      <c r="I18" s="365">
        <f t="shared" si="2"/>
        <v>1665</v>
      </c>
      <c r="J18" s="365">
        <f t="shared" si="2"/>
        <v>0</v>
      </c>
      <c r="K18" s="365">
        <f t="shared" si="2"/>
        <v>0</v>
      </c>
      <c r="L18" s="365">
        <f t="shared" si="2"/>
        <v>2130</v>
      </c>
      <c r="M18" s="365">
        <f t="shared" si="2"/>
        <v>0</v>
      </c>
      <c r="N18" s="365">
        <f t="shared" si="2"/>
        <v>0</v>
      </c>
      <c r="O18" s="365">
        <f t="shared" si="2"/>
        <v>1900</v>
      </c>
      <c r="P18" s="365">
        <f t="shared" si="2"/>
        <v>0</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2.5" customHeight="1">
      <c r="A19" s="61" t="s">
        <v>107</v>
      </c>
      <c r="B19" s="61" t="s">
        <v>120</v>
      </c>
      <c r="C19" s="61" t="s">
        <v>105</v>
      </c>
      <c r="D19" s="60" t="s">
        <v>103</v>
      </c>
      <c r="E19" s="65" t="s">
        <v>122</v>
      </c>
      <c r="F19" s="365">
        <f>G19+L19+O19</f>
        <v>1214.5</v>
      </c>
      <c r="G19" s="365">
        <f>SUM(H19:I19)</f>
        <v>652.5</v>
      </c>
      <c r="H19" s="367">
        <v>652.5</v>
      </c>
      <c r="I19" s="367"/>
      <c r="J19" s="367"/>
      <c r="K19" s="367"/>
      <c r="L19" s="367">
        <v>562</v>
      </c>
      <c r="M19" s="367"/>
      <c r="N19" s="367"/>
      <c r="O19" s="367"/>
      <c r="P19" s="367"/>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16" ht="22.5" customHeight="1">
      <c r="A20" s="61" t="s">
        <v>107</v>
      </c>
      <c r="B20" s="61" t="s">
        <v>120</v>
      </c>
      <c r="C20" s="61" t="s">
        <v>109</v>
      </c>
      <c r="D20" s="60" t="s">
        <v>103</v>
      </c>
      <c r="E20" s="65" t="s">
        <v>123</v>
      </c>
      <c r="F20" s="365">
        <f>G20+L20+O20</f>
        <v>317.2</v>
      </c>
      <c r="G20" s="365">
        <f>SUM(H20:I20)</f>
        <v>317.2</v>
      </c>
      <c r="H20" s="367">
        <v>307.2</v>
      </c>
      <c r="I20" s="367">
        <v>10</v>
      </c>
      <c r="J20" s="367"/>
      <c r="K20" s="367"/>
      <c r="L20" s="367"/>
      <c r="M20" s="367"/>
      <c r="N20" s="367"/>
      <c r="O20" s="367"/>
      <c r="P20" s="367"/>
    </row>
    <row r="21" spans="1:16" ht="22.5" customHeight="1">
      <c r="A21" s="61" t="s">
        <v>107</v>
      </c>
      <c r="B21" s="61" t="s">
        <v>120</v>
      </c>
      <c r="C21" s="61" t="s">
        <v>115</v>
      </c>
      <c r="D21" s="60" t="s">
        <v>103</v>
      </c>
      <c r="E21" s="66" t="s">
        <v>124</v>
      </c>
      <c r="F21" s="365">
        <f>G21+L21+O21</f>
        <v>5512.5</v>
      </c>
      <c r="G21" s="365">
        <f>SUM(H21:I21)</f>
        <v>2044.5</v>
      </c>
      <c r="H21" s="367">
        <v>389.5</v>
      </c>
      <c r="I21" s="367">
        <v>1655</v>
      </c>
      <c r="J21" s="367"/>
      <c r="K21" s="367"/>
      <c r="L21" s="367">
        <v>1568</v>
      </c>
      <c r="M21" s="367"/>
      <c r="N21" s="367"/>
      <c r="O21" s="367">
        <v>1900</v>
      </c>
      <c r="P21" s="367"/>
    </row>
    <row r="22" spans="1:247" ht="22.5" customHeight="1">
      <c r="A22" s="61" t="s">
        <v>107</v>
      </c>
      <c r="B22" s="61" t="s">
        <v>120</v>
      </c>
      <c r="C22" s="61" t="s">
        <v>125</v>
      </c>
      <c r="D22" s="60" t="s">
        <v>103</v>
      </c>
      <c r="E22" s="66" t="s">
        <v>126</v>
      </c>
      <c r="F22" s="365">
        <f>G22+L22+O22</f>
        <v>527</v>
      </c>
      <c r="G22" s="365">
        <f>SUM(H22:I22)</f>
        <v>527</v>
      </c>
      <c r="H22" s="366">
        <v>527</v>
      </c>
      <c r="I22" s="366"/>
      <c r="J22" s="366"/>
      <c r="K22" s="366"/>
      <c r="L22" s="366"/>
      <c r="M22" s="366"/>
      <c r="N22" s="366"/>
      <c r="O22" s="366"/>
      <c r="P22" s="36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16" ht="22.5" customHeight="1">
      <c r="A23" s="61" t="s">
        <v>107</v>
      </c>
      <c r="B23" s="61" t="s">
        <v>127</v>
      </c>
      <c r="C23" s="61"/>
      <c r="D23" s="60" t="s">
        <v>103</v>
      </c>
      <c r="E23" s="66" t="s">
        <v>128</v>
      </c>
      <c r="F23" s="365">
        <f>SUM(F24:F25)</f>
        <v>1483.9</v>
      </c>
      <c r="G23" s="365">
        <f aca="true" t="shared" si="3" ref="G23:P23">SUM(G24:G25)</f>
        <v>1483.9</v>
      </c>
      <c r="H23" s="365">
        <f t="shared" si="3"/>
        <v>1483.9</v>
      </c>
      <c r="I23" s="365">
        <f t="shared" si="3"/>
        <v>0</v>
      </c>
      <c r="J23" s="365">
        <f t="shared" si="3"/>
        <v>0</v>
      </c>
      <c r="K23" s="365">
        <f t="shared" si="3"/>
        <v>0</v>
      </c>
      <c r="L23" s="365">
        <f t="shared" si="3"/>
        <v>0</v>
      </c>
      <c r="M23" s="365">
        <f t="shared" si="3"/>
        <v>0</v>
      </c>
      <c r="N23" s="365">
        <f t="shared" si="3"/>
        <v>0</v>
      </c>
      <c r="O23" s="365">
        <f t="shared" si="3"/>
        <v>0</v>
      </c>
      <c r="P23" s="365">
        <f t="shared" si="3"/>
        <v>0</v>
      </c>
    </row>
    <row r="24" spans="1:16" ht="22.5" customHeight="1">
      <c r="A24" s="69" t="s">
        <v>107</v>
      </c>
      <c r="B24" s="69" t="s">
        <v>127</v>
      </c>
      <c r="C24" s="69" t="s">
        <v>129</v>
      </c>
      <c r="D24" s="60" t="s">
        <v>103</v>
      </c>
      <c r="E24" s="70" t="s">
        <v>130</v>
      </c>
      <c r="F24" s="365">
        <f>G24+L24+O24</f>
        <v>1433.9</v>
      </c>
      <c r="G24" s="365">
        <f>SUM(H24:I24)</f>
        <v>1433.9</v>
      </c>
      <c r="H24" s="367">
        <v>1433.9</v>
      </c>
      <c r="I24" s="367"/>
      <c r="J24" s="367"/>
      <c r="K24" s="367"/>
      <c r="L24" s="367"/>
      <c r="M24" s="367"/>
      <c r="N24" s="367"/>
      <c r="O24" s="367"/>
      <c r="P24" s="367"/>
    </row>
    <row r="25" spans="1:16" ht="22.5" customHeight="1">
      <c r="A25" s="69" t="s">
        <v>107</v>
      </c>
      <c r="B25" s="69" t="s">
        <v>127</v>
      </c>
      <c r="C25" s="69" t="s">
        <v>131</v>
      </c>
      <c r="D25" s="60" t="s">
        <v>103</v>
      </c>
      <c r="E25" s="70" t="s">
        <v>132</v>
      </c>
      <c r="F25" s="365">
        <f>G25+L25+O25</f>
        <v>50</v>
      </c>
      <c r="G25" s="365">
        <f>SUM(H25:I25)</f>
        <v>50</v>
      </c>
      <c r="H25" s="367">
        <v>50</v>
      </c>
      <c r="I25" s="367"/>
      <c r="J25" s="367"/>
      <c r="K25" s="367"/>
      <c r="L25" s="367"/>
      <c r="M25" s="367"/>
      <c r="N25" s="367"/>
      <c r="O25" s="367"/>
      <c r="P25" s="367"/>
    </row>
    <row r="26" spans="1:16" ht="22.5" customHeight="1">
      <c r="A26" s="321" t="s">
        <v>107</v>
      </c>
      <c r="B26" s="321" t="s">
        <v>113</v>
      </c>
      <c r="C26" s="321"/>
      <c r="D26" s="60" t="s">
        <v>103</v>
      </c>
      <c r="E26" s="322" t="s">
        <v>133</v>
      </c>
      <c r="F26" s="368">
        <f>G26+L26+O26</f>
        <v>565</v>
      </c>
      <c r="G26" s="368">
        <f>SUM(H26:I26)</f>
        <v>565</v>
      </c>
      <c r="H26" s="369">
        <v>565</v>
      </c>
      <c r="I26" s="369"/>
      <c r="J26" s="369"/>
      <c r="K26" s="369"/>
      <c r="L26" s="369"/>
      <c r="M26" s="369"/>
      <c r="N26" s="369"/>
      <c r="O26" s="369"/>
      <c r="P26" s="369"/>
    </row>
    <row r="27" spans="1:16" ht="22.5" customHeight="1">
      <c r="A27" s="321" t="s">
        <v>107</v>
      </c>
      <c r="B27" s="321" t="s">
        <v>113</v>
      </c>
      <c r="C27" s="321" t="s">
        <v>105</v>
      </c>
      <c r="D27" s="60" t="s">
        <v>103</v>
      </c>
      <c r="E27" s="322" t="s">
        <v>133</v>
      </c>
      <c r="F27" s="368">
        <f>G27+L27+O27</f>
        <v>565</v>
      </c>
      <c r="G27" s="368">
        <f>SUM(H27:I27)</f>
        <v>565</v>
      </c>
      <c r="H27" s="369">
        <v>565</v>
      </c>
      <c r="I27" s="369"/>
      <c r="J27" s="369"/>
      <c r="K27" s="369"/>
      <c r="L27" s="369"/>
      <c r="M27" s="369"/>
      <c r="N27" s="369"/>
      <c r="O27" s="369"/>
      <c r="P27" s="369"/>
    </row>
    <row r="28" spans="1:256" s="72" customFormat="1" ht="22.5" customHeight="1">
      <c r="A28" s="370"/>
      <c r="B28" s="370"/>
      <c r="C28" s="370"/>
      <c r="D28" s="370"/>
      <c r="E28" s="371" t="s">
        <v>80</v>
      </c>
      <c r="F28" s="371">
        <v>46384.26</v>
      </c>
      <c r="G28" s="370"/>
      <c r="H28" s="370"/>
      <c r="I28" s="370"/>
      <c r="J28" s="370"/>
      <c r="K28" s="370"/>
      <c r="L28" s="370"/>
      <c r="M28" s="370"/>
      <c r="N28" s="370"/>
      <c r="O28" s="370"/>
      <c r="P28" s="370"/>
      <c r="Q28" s="377"/>
      <c r="R28" s="377"/>
      <c r="S28" s="377"/>
      <c r="T28" s="377"/>
      <c r="U28" s="377"/>
      <c r="V28" s="377"/>
      <c r="W28" s="377"/>
      <c r="X28" s="377"/>
      <c r="Y28" s="377"/>
      <c r="Z28" s="377"/>
      <c r="AA28" s="377"/>
      <c r="AB28" s="378"/>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c r="BU28" s="370"/>
      <c r="BV28" s="370"/>
      <c r="BW28" s="370"/>
      <c r="BX28" s="370"/>
      <c r="BY28" s="370"/>
      <c r="BZ28" s="370"/>
      <c r="CA28" s="370"/>
      <c r="CB28" s="370"/>
      <c r="CC28" s="370"/>
      <c r="CD28" s="370"/>
      <c r="CE28" s="370"/>
      <c r="CF28" s="370"/>
      <c r="CG28" s="370"/>
      <c r="CH28" s="370"/>
      <c r="CI28" s="370"/>
      <c r="CJ28" s="370"/>
      <c r="CK28" s="370"/>
      <c r="CL28" s="370"/>
      <c r="CM28" s="370"/>
      <c r="CN28" s="370"/>
      <c r="CO28" s="370"/>
      <c r="CP28" s="370"/>
      <c r="CQ28" s="370"/>
      <c r="CR28" s="370"/>
      <c r="CS28" s="370"/>
      <c r="CT28" s="370"/>
      <c r="CU28" s="370"/>
      <c r="CV28" s="370"/>
      <c r="CW28" s="370"/>
      <c r="CX28" s="370"/>
      <c r="CY28" s="370"/>
      <c r="CZ28" s="370"/>
      <c r="DA28" s="370"/>
      <c r="DB28" s="370"/>
      <c r="DC28" s="370"/>
      <c r="DD28" s="370"/>
      <c r="DE28" s="370"/>
      <c r="DF28" s="370"/>
      <c r="DG28" s="370"/>
      <c r="DH28" s="370"/>
      <c r="DI28" s="370"/>
      <c r="DJ28" s="370"/>
      <c r="DK28" s="370"/>
      <c r="DL28" s="370"/>
      <c r="DM28" s="370"/>
      <c r="DN28" s="370"/>
      <c r="DO28" s="370"/>
      <c r="DP28" s="370"/>
      <c r="DQ28" s="370"/>
      <c r="DR28" s="370"/>
      <c r="DS28" s="370"/>
      <c r="DT28" s="370"/>
      <c r="DU28" s="370"/>
      <c r="DV28" s="370"/>
      <c r="DW28" s="370"/>
      <c r="DX28" s="370"/>
      <c r="DY28" s="370"/>
      <c r="DZ28" s="370"/>
      <c r="EA28" s="370"/>
      <c r="EB28" s="370"/>
      <c r="EC28" s="370"/>
      <c r="ED28" s="370"/>
      <c r="EE28" s="370"/>
      <c r="EF28" s="370"/>
      <c r="EG28" s="370"/>
      <c r="EH28" s="370"/>
      <c r="EI28" s="370"/>
      <c r="EJ28" s="370"/>
      <c r="EK28" s="370"/>
      <c r="EL28" s="370"/>
      <c r="EM28" s="370"/>
      <c r="EN28" s="370"/>
      <c r="EO28" s="370"/>
      <c r="EP28" s="370"/>
      <c r="EQ28" s="370"/>
      <c r="ER28" s="370"/>
      <c r="ES28" s="370"/>
      <c r="ET28" s="370"/>
      <c r="EU28" s="370"/>
      <c r="EV28" s="370"/>
      <c r="EW28" s="370"/>
      <c r="EX28" s="370"/>
      <c r="EY28" s="370"/>
      <c r="EZ28" s="370"/>
      <c r="FA28" s="370"/>
      <c r="FB28" s="370"/>
      <c r="FC28" s="370"/>
      <c r="FD28" s="370"/>
      <c r="FE28" s="370"/>
      <c r="FF28" s="370"/>
      <c r="FG28" s="370"/>
      <c r="FH28" s="370"/>
      <c r="FI28" s="370"/>
      <c r="FJ28" s="370"/>
      <c r="FK28" s="370"/>
      <c r="FL28" s="370"/>
      <c r="FM28" s="370"/>
      <c r="FN28" s="370"/>
      <c r="FO28" s="370"/>
      <c r="FP28" s="370"/>
      <c r="FQ28" s="370"/>
      <c r="FR28" s="370"/>
      <c r="FS28" s="370"/>
      <c r="FT28" s="370"/>
      <c r="FU28" s="370"/>
      <c r="FV28" s="370"/>
      <c r="FW28" s="370"/>
      <c r="FX28" s="370"/>
      <c r="FY28" s="370"/>
      <c r="FZ28" s="370"/>
      <c r="GA28" s="370"/>
      <c r="GB28" s="370"/>
      <c r="GC28" s="370"/>
      <c r="GD28" s="370"/>
      <c r="GE28" s="370"/>
      <c r="GF28" s="370"/>
      <c r="GG28" s="370"/>
      <c r="GH28" s="370"/>
      <c r="GI28" s="370"/>
      <c r="GJ28" s="370"/>
      <c r="GK28" s="370"/>
      <c r="GL28" s="370"/>
      <c r="GM28" s="370"/>
      <c r="GN28" s="370"/>
      <c r="GO28" s="370"/>
      <c r="GP28" s="370"/>
      <c r="GQ28" s="370"/>
      <c r="GR28" s="370"/>
      <c r="GS28" s="370"/>
      <c r="GT28" s="370"/>
      <c r="GU28" s="370"/>
      <c r="GV28" s="370"/>
      <c r="GW28" s="370"/>
      <c r="GX28" s="370"/>
      <c r="GY28" s="370"/>
      <c r="GZ28" s="370"/>
      <c r="HA28" s="370"/>
      <c r="HB28" s="370"/>
      <c r="HC28" s="370"/>
      <c r="HD28" s="370"/>
      <c r="HE28" s="370"/>
      <c r="HF28" s="370"/>
      <c r="HG28" s="370"/>
      <c r="HH28" s="370"/>
      <c r="HI28" s="370"/>
      <c r="HJ28" s="370"/>
      <c r="HK28" s="370"/>
      <c r="HL28" s="370"/>
      <c r="HM28" s="370"/>
      <c r="HN28" s="370"/>
      <c r="HO28" s="370"/>
      <c r="HP28" s="370"/>
      <c r="HQ28" s="370"/>
      <c r="HR28" s="370"/>
      <c r="HS28" s="370"/>
      <c r="HT28" s="370"/>
      <c r="HU28" s="370"/>
      <c r="HV28" s="370"/>
      <c r="HW28" s="370"/>
      <c r="HX28" s="370"/>
      <c r="HY28" s="370"/>
      <c r="HZ28" s="370"/>
      <c r="IA28" s="370"/>
      <c r="IB28" s="370"/>
      <c r="IC28" s="370"/>
      <c r="ID28" s="370"/>
      <c r="IE28" s="370"/>
      <c r="IF28" s="370"/>
      <c r="IG28" s="370"/>
      <c r="IH28" s="370"/>
      <c r="II28" s="370"/>
      <c r="IJ28" s="370"/>
      <c r="IK28" s="370"/>
      <c r="IL28" s="370"/>
      <c r="IM28" s="370"/>
      <c r="IN28" s="379"/>
      <c r="IO28" s="379"/>
      <c r="IP28" s="379"/>
      <c r="IQ28" s="379"/>
      <c r="IR28" s="379"/>
      <c r="IS28" s="379"/>
      <c r="IT28" s="379"/>
      <c r="IU28" s="379"/>
      <c r="IV28" s="379"/>
    </row>
    <row r="29" spans="17:27" ht="22.5" customHeight="1">
      <c r="Q29" s="377"/>
      <c r="R29" s="377"/>
      <c r="S29" s="377"/>
      <c r="T29" s="377"/>
      <c r="U29" s="377"/>
      <c r="V29" s="377"/>
      <c r="W29" s="377"/>
      <c r="X29" s="377"/>
      <c r="Y29" s="377"/>
      <c r="Z29" s="377"/>
      <c r="AA29" s="377"/>
    </row>
  </sheetData>
  <sheetProtection formatCells="0" formatColumns="0" formatRows="0"/>
  <mergeCells count="14">
    <mergeCell ref="M4:M5"/>
    <mergeCell ref="N4:N5"/>
    <mergeCell ref="O4:O5"/>
    <mergeCell ref="P4:P5"/>
    <mergeCell ref="A2:P2"/>
    <mergeCell ref="O3:P3"/>
    <mergeCell ref="A4:C4"/>
    <mergeCell ref="G4:I4"/>
    <mergeCell ref="D4:D5"/>
    <mergeCell ref="E4:E5"/>
    <mergeCell ref="F4:F5"/>
    <mergeCell ref="J4:J5"/>
    <mergeCell ref="K4:K5"/>
    <mergeCell ref="L4:L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zoomScalePageLayoutView="0" workbookViewId="0" topLeftCell="A1">
      <selection activeCell="G11" sqref="G11"/>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342</v>
      </c>
      <c r="O1" s="3"/>
      <c r="P1"/>
      <c r="Q1"/>
      <c r="R1"/>
      <c r="S1"/>
    </row>
    <row r="2" spans="1:19" ht="18.75" customHeight="1">
      <c r="A2" s="556" t="s">
        <v>343</v>
      </c>
      <c r="B2" s="556"/>
      <c r="C2" s="556"/>
      <c r="D2" s="556"/>
      <c r="E2" s="556"/>
      <c r="F2" s="556"/>
      <c r="G2" s="556"/>
      <c r="H2" s="556"/>
      <c r="I2" s="556"/>
      <c r="J2" s="556"/>
      <c r="K2" s="556"/>
      <c r="L2" s="556"/>
      <c r="M2" s="556"/>
      <c r="N2" s="556"/>
      <c r="O2" s="3"/>
      <c r="P2"/>
      <c r="Q2"/>
      <c r="R2"/>
      <c r="S2"/>
    </row>
    <row r="3" spans="14:19" ht="18.75" customHeight="1">
      <c r="N3" s="18" t="s">
        <v>77</v>
      </c>
      <c r="P3"/>
      <c r="Q3"/>
      <c r="R3"/>
      <c r="S3"/>
    </row>
    <row r="4" spans="1:19" ht="32.25" customHeight="1">
      <c r="A4" s="557" t="s">
        <v>155</v>
      </c>
      <c r="B4" s="558" t="s">
        <v>79</v>
      </c>
      <c r="C4" s="560" t="s">
        <v>344</v>
      </c>
      <c r="D4" s="557" t="s">
        <v>345</v>
      </c>
      <c r="E4" s="557" t="s">
        <v>346</v>
      </c>
      <c r="F4" s="557"/>
      <c r="G4" s="557" t="s">
        <v>347</v>
      </c>
      <c r="H4" s="561" t="s">
        <v>348</v>
      </c>
      <c r="I4" s="557" t="s">
        <v>349</v>
      </c>
      <c r="J4" s="557" t="s">
        <v>350</v>
      </c>
      <c r="K4" s="557" t="s">
        <v>351</v>
      </c>
      <c r="L4" s="557" t="s">
        <v>352</v>
      </c>
      <c r="M4" s="557" t="s">
        <v>353</v>
      </c>
      <c r="N4" s="557" t="s">
        <v>354</v>
      </c>
      <c r="O4" s="3"/>
      <c r="P4"/>
      <c r="Q4"/>
      <c r="R4"/>
      <c r="S4"/>
    </row>
    <row r="5" spans="1:19" ht="24.75" customHeight="1">
      <c r="A5" s="557"/>
      <c r="B5" s="559"/>
      <c r="C5" s="560"/>
      <c r="D5" s="557"/>
      <c r="E5" s="5" t="s">
        <v>225</v>
      </c>
      <c r="F5" s="6" t="s">
        <v>355</v>
      </c>
      <c r="G5" s="557"/>
      <c r="H5" s="561"/>
      <c r="I5" s="557"/>
      <c r="J5" s="557"/>
      <c r="K5" s="557"/>
      <c r="L5" s="557"/>
      <c r="M5" s="557"/>
      <c r="N5" s="557"/>
      <c r="O5" s="3"/>
      <c r="P5"/>
      <c r="Q5"/>
      <c r="R5"/>
      <c r="S5"/>
    </row>
    <row r="6" spans="1:19" ht="9.75" customHeight="1">
      <c r="A6" s="7" t="s">
        <v>92</v>
      </c>
      <c r="B6" s="7" t="s">
        <v>92</v>
      </c>
      <c r="C6" s="7" t="s">
        <v>92</v>
      </c>
      <c r="D6" s="8" t="s">
        <v>92</v>
      </c>
      <c r="E6" s="9" t="s">
        <v>92</v>
      </c>
      <c r="F6" s="9" t="s">
        <v>92</v>
      </c>
      <c r="G6" s="8" t="s">
        <v>92</v>
      </c>
      <c r="H6" s="7" t="s">
        <v>92</v>
      </c>
      <c r="I6" s="7" t="s">
        <v>92</v>
      </c>
      <c r="J6" s="7" t="s">
        <v>92</v>
      </c>
      <c r="K6" s="8" t="s">
        <v>92</v>
      </c>
      <c r="L6" s="8" t="s">
        <v>92</v>
      </c>
      <c r="M6" s="8" t="s">
        <v>92</v>
      </c>
      <c r="N6" s="7" t="s">
        <v>92</v>
      </c>
      <c r="O6" s="3"/>
      <c r="P6"/>
      <c r="Q6"/>
      <c r="R6"/>
      <c r="S6"/>
    </row>
    <row r="7" spans="1:19" s="1" customFormat="1" ht="93" customHeight="1">
      <c r="A7" s="10" t="s">
        <v>103</v>
      </c>
      <c r="B7" s="11" t="s">
        <v>94</v>
      </c>
      <c r="C7" s="11" t="s">
        <v>356</v>
      </c>
      <c r="D7" s="12" t="s">
        <v>357</v>
      </c>
      <c r="E7" s="13">
        <v>4415.11</v>
      </c>
      <c r="F7" s="14">
        <v>527</v>
      </c>
      <c r="G7" s="12" t="s">
        <v>358</v>
      </c>
      <c r="H7" s="15" t="s">
        <v>359</v>
      </c>
      <c r="I7" s="15"/>
      <c r="J7" s="15" t="s">
        <v>360</v>
      </c>
      <c r="K7" s="15" t="s">
        <v>361</v>
      </c>
      <c r="L7" s="11" t="s">
        <v>362</v>
      </c>
      <c r="M7" s="19" t="s">
        <v>363</v>
      </c>
      <c r="N7" s="19"/>
      <c r="O7" s="20"/>
      <c r="P7" s="21"/>
      <c r="Q7" s="21"/>
      <c r="R7" s="21"/>
      <c r="S7" s="21"/>
    </row>
    <row r="8" spans="1:19" ht="45" customHeight="1">
      <c r="A8" s="16"/>
      <c r="B8" s="16"/>
      <c r="C8" s="16"/>
      <c r="D8" s="16"/>
      <c r="E8" s="16"/>
      <c r="F8" s="16"/>
      <c r="G8" s="17"/>
      <c r="H8" s="16"/>
      <c r="I8" s="16"/>
      <c r="J8" s="16"/>
      <c r="K8" s="16"/>
      <c r="L8" s="16"/>
      <c r="M8" s="16"/>
      <c r="N8" s="16"/>
      <c r="O8" s="3"/>
      <c r="P8"/>
      <c r="Q8"/>
      <c r="R8"/>
      <c r="S8"/>
    </row>
    <row r="9" spans="1:19" ht="18.75" customHeight="1">
      <c r="A9" s="3"/>
      <c r="B9" s="3"/>
      <c r="C9" s="16"/>
      <c r="D9" s="16"/>
      <c r="E9" s="16"/>
      <c r="F9" s="16"/>
      <c r="G9" s="17"/>
      <c r="H9" s="16"/>
      <c r="I9" s="16"/>
      <c r="J9" s="16"/>
      <c r="K9" s="16"/>
      <c r="L9" s="16"/>
      <c r="M9" s="16"/>
      <c r="N9" s="16"/>
      <c r="O9" s="3"/>
      <c r="P9"/>
      <c r="Q9"/>
      <c r="R9"/>
      <c r="S9"/>
    </row>
    <row r="10" spans="1:19" ht="18.75" customHeight="1">
      <c r="A10" s="3"/>
      <c r="B10" s="3"/>
      <c r="C10" s="16"/>
      <c r="D10" s="16"/>
      <c r="E10" s="16"/>
      <c r="F10" s="16"/>
      <c r="G10" s="17"/>
      <c r="H10" s="3"/>
      <c r="I10" s="3"/>
      <c r="J10" s="3"/>
      <c r="K10" s="16"/>
      <c r="L10" s="3"/>
      <c r="M10" s="3"/>
      <c r="N10" s="3"/>
      <c r="O10" s="3"/>
      <c r="P10"/>
      <c r="Q10"/>
      <c r="R10"/>
      <c r="S10"/>
    </row>
    <row r="11" spans="1:19" ht="18.75" customHeight="1">
      <c r="A11" s="3"/>
      <c r="B11" s="3"/>
      <c r="C11" s="16"/>
      <c r="D11" s="16"/>
      <c r="E11" s="16"/>
      <c r="F11" s="16"/>
      <c r="G11" s="17"/>
      <c r="H11" s="3"/>
      <c r="I11" s="3"/>
      <c r="J11" s="3"/>
      <c r="K11" s="16"/>
      <c r="L11" s="3"/>
      <c r="M11" s="3"/>
      <c r="N11" s="16"/>
      <c r="O11" s="3"/>
      <c r="P11"/>
      <c r="Q11"/>
      <c r="R11"/>
      <c r="S11"/>
    </row>
    <row r="12" spans="1:19" ht="18.75" customHeight="1">
      <c r="A12" s="3"/>
      <c r="B12" s="3"/>
      <c r="C12" s="3"/>
      <c r="D12" s="16"/>
      <c r="E12" s="16"/>
      <c r="F12" s="16"/>
      <c r="G12" s="4"/>
      <c r="H12" s="3"/>
      <c r="I12" s="3"/>
      <c r="J12" s="3"/>
      <c r="K12" s="3"/>
      <c r="L12" s="3"/>
      <c r="M12" s="3"/>
      <c r="N12" s="3"/>
      <c r="O12" s="3"/>
      <c r="P12"/>
      <c r="Q12"/>
      <c r="R12"/>
      <c r="S12"/>
    </row>
    <row r="13" spans="1:19" ht="18.75" customHeight="1">
      <c r="A13" s="3"/>
      <c r="B13" s="3"/>
      <c r="C13" s="3"/>
      <c r="D13" s="3"/>
      <c r="E13" s="3"/>
      <c r="F13" s="3"/>
      <c r="G13" s="17"/>
      <c r="H13" s="3"/>
      <c r="I13" s="3"/>
      <c r="J13" s="3"/>
      <c r="K13" s="3"/>
      <c r="L13" s="3"/>
      <c r="M13" s="16"/>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K4:K5"/>
    <mergeCell ref="L4:L5"/>
    <mergeCell ref="M4:M5"/>
    <mergeCell ref="N4:N5"/>
    <mergeCell ref="A2:N2"/>
    <mergeCell ref="E4:F4"/>
    <mergeCell ref="A4:A5"/>
    <mergeCell ref="B4:B5"/>
    <mergeCell ref="C4:C5"/>
    <mergeCell ref="D4:D5"/>
    <mergeCell ref="G4:G5"/>
    <mergeCell ref="H4:H5"/>
    <mergeCell ref="I4:I5"/>
    <mergeCell ref="J4:J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8"/>
  <sheetViews>
    <sheetView showGridLines="0" showZeros="0" zoomScalePageLayoutView="0" workbookViewId="0" topLeftCell="A2">
      <selection activeCell="A28" sqref="A28:IV28"/>
    </sheetView>
  </sheetViews>
  <sheetFormatPr defaultColWidth="6.875" defaultRowHeight="18.75" customHeight="1"/>
  <cols>
    <col min="1" max="3" width="3.50390625" style="332" customWidth="1"/>
    <col min="4" max="4" width="7.125" style="332" customWidth="1"/>
    <col min="5" max="5" width="25.625" style="333" customWidth="1"/>
    <col min="6" max="6" width="9.75390625" style="334" customWidth="1"/>
    <col min="7" max="10" width="8.50390625" style="334" customWidth="1"/>
    <col min="11" max="12" width="8.625" style="334" customWidth="1"/>
    <col min="13" max="17" width="8.00390625" style="334" customWidth="1"/>
    <col min="18" max="18" width="9.75390625" style="335" customWidth="1"/>
    <col min="19" max="19" width="9.125" style="336" customWidth="1"/>
    <col min="20" max="21" width="8.00390625" style="336" customWidth="1"/>
    <col min="22" max="16384" width="6.875" style="335" customWidth="1"/>
  </cols>
  <sheetData>
    <row r="1" spans="1:21" ht="24.75" customHeight="1">
      <c r="A1" s="313"/>
      <c r="B1" s="313"/>
      <c r="C1" s="313"/>
      <c r="D1" s="313"/>
      <c r="E1" s="313"/>
      <c r="F1" s="313"/>
      <c r="G1" s="313"/>
      <c r="H1" s="313"/>
      <c r="I1" s="313"/>
      <c r="J1" s="313"/>
      <c r="K1" s="313"/>
      <c r="L1" s="313"/>
      <c r="M1" s="313"/>
      <c r="N1" s="313"/>
      <c r="O1" s="313"/>
      <c r="S1" s="349"/>
      <c r="T1" s="349"/>
      <c r="U1" s="313" t="s">
        <v>134</v>
      </c>
    </row>
    <row r="2" spans="1:21" ht="24.75" customHeight="1">
      <c r="A2" s="420" t="s">
        <v>135</v>
      </c>
      <c r="B2" s="420"/>
      <c r="C2" s="420"/>
      <c r="D2" s="420"/>
      <c r="E2" s="420"/>
      <c r="F2" s="420"/>
      <c r="G2" s="420"/>
      <c r="H2" s="420"/>
      <c r="I2" s="420"/>
      <c r="J2" s="420"/>
      <c r="K2" s="420"/>
      <c r="L2" s="420"/>
      <c r="M2" s="420"/>
      <c r="N2" s="420"/>
      <c r="O2" s="420"/>
      <c r="P2" s="420"/>
      <c r="Q2" s="420"/>
      <c r="R2" s="420"/>
      <c r="S2" s="420"/>
      <c r="T2" s="420"/>
      <c r="U2" s="420"/>
    </row>
    <row r="3" spans="1:21" s="330" customFormat="1" ht="24.75" customHeight="1">
      <c r="A3" s="337"/>
      <c r="B3" s="338"/>
      <c r="C3" s="339"/>
      <c r="D3" s="313"/>
      <c r="E3" s="313"/>
      <c r="F3" s="313"/>
      <c r="G3" s="313"/>
      <c r="H3" s="313"/>
      <c r="I3" s="313"/>
      <c r="J3" s="313"/>
      <c r="K3" s="313"/>
      <c r="L3" s="313"/>
      <c r="M3" s="313"/>
      <c r="N3" s="313"/>
      <c r="O3" s="313"/>
      <c r="P3" s="346"/>
      <c r="Q3" s="346"/>
      <c r="S3" s="350"/>
      <c r="T3" s="421" t="s">
        <v>77</v>
      </c>
      <c r="U3" s="421"/>
    </row>
    <row r="4" spans="1:21" s="330" customFormat="1" ht="21.75" customHeight="1">
      <c r="A4" s="340" t="s">
        <v>136</v>
      </c>
      <c r="B4" s="340"/>
      <c r="C4" s="341"/>
      <c r="D4" s="424" t="s">
        <v>78</v>
      </c>
      <c r="E4" s="425" t="s">
        <v>98</v>
      </c>
      <c r="F4" s="427" t="s">
        <v>137</v>
      </c>
      <c r="G4" s="342" t="s">
        <v>138</v>
      </c>
      <c r="H4" s="340"/>
      <c r="I4" s="340"/>
      <c r="J4" s="341"/>
      <c r="K4" s="422" t="s">
        <v>139</v>
      </c>
      <c r="L4" s="422"/>
      <c r="M4" s="422"/>
      <c r="N4" s="422"/>
      <c r="O4" s="422"/>
      <c r="P4" s="422"/>
      <c r="Q4" s="422"/>
      <c r="R4" s="422"/>
      <c r="S4" s="432" t="s">
        <v>140</v>
      </c>
      <c r="T4" s="435" t="s">
        <v>141</v>
      </c>
      <c r="U4" s="435" t="s">
        <v>142</v>
      </c>
    </row>
    <row r="5" spans="1:21" s="330" customFormat="1" ht="21.75" customHeight="1">
      <c r="A5" s="423" t="s">
        <v>100</v>
      </c>
      <c r="B5" s="424" t="s">
        <v>101</v>
      </c>
      <c r="C5" s="424" t="s">
        <v>102</v>
      </c>
      <c r="D5" s="424"/>
      <c r="E5" s="425"/>
      <c r="F5" s="427"/>
      <c r="G5" s="424" t="s">
        <v>80</v>
      </c>
      <c r="H5" s="424" t="s">
        <v>143</v>
      </c>
      <c r="I5" s="424" t="s">
        <v>144</v>
      </c>
      <c r="J5" s="427" t="s">
        <v>145</v>
      </c>
      <c r="K5" s="428" t="s">
        <v>80</v>
      </c>
      <c r="L5" s="429" t="s">
        <v>146</v>
      </c>
      <c r="M5" s="429" t="s">
        <v>147</v>
      </c>
      <c r="N5" s="428" t="s">
        <v>148</v>
      </c>
      <c r="O5" s="431" t="s">
        <v>149</v>
      </c>
      <c r="P5" s="431" t="s">
        <v>150</v>
      </c>
      <c r="Q5" s="431" t="s">
        <v>151</v>
      </c>
      <c r="R5" s="431" t="s">
        <v>152</v>
      </c>
      <c r="S5" s="433"/>
      <c r="T5" s="434"/>
      <c r="U5" s="434"/>
    </row>
    <row r="6" spans="1:21" ht="29.25" customHeight="1">
      <c r="A6" s="423"/>
      <c r="B6" s="424"/>
      <c r="C6" s="424"/>
      <c r="D6" s="424"/>
      <c r="E6" s="426"/>
      <c r="F6" s="343" t="s">
        <v>99</v>
      </c>
      <c r="G6" s="424"/>
      <c r="H6" s="424"/>
      <c r="I6" s="424"/>
      <c r="J6" s="427"/>
      <c r="K6" s="427"/>
      <c r="L6" s="430"/>
      <c r="M6" s="430"/>
      <c r="N6" s="427"/>
      <c r="O6" s="428"/>
      <c r="P6" s="428"/>
      <c r="Q6" s="428"/>
      <c r="R6" s="428"/>
      <c r="S6" s="434"/>
      <c r="T6" s="434"/>
      <c r="U6" s="434"/>
    </row>
    <row r="7" spans="1:21" ht="24.75" customHeight="1">
      <c r="A7" s="344" t="s">
        <v>92</v>
      </c>
      <c r="B7" s="344" t="s">
        <v>92</v>
      </c>
      <c r="C7" s="344" t="s">
        <v>92</v>
      </c>
      <c r="D7" s="344" t="s">
        <v>92</v>
      </c>
      <c r="E7" s="344" t="s">
        <v>92</v>
      </c>
      <c r="F7" s="345">
        <v>1</v>
      </c>
      <c r="G7" s="344">
        <v>2</v>
      </c>
      <c r="H7" s="344">
        <v>3</v>
      </c>
      <c r="I7" s="344">
        <v>4</v>
      </c>
      <c r="J7" s="344">
        <v>5</v>
      </c>
      <c r="K7" s="344">
        <v>6</v>
      </c>
      <c r="L7" s="344">
        <v>7</v>
      </c>
      <c r="M7" s="344">
        <v>8</v>
      </c>
      <c r="N7" s="344">
        <v>9</v>
      </c>
      <c r="O7" s="344">
        <v>10</v>
      </c>
      <c r="P7" s="344">
        <v>11</v>
      </c>
      <c r="Q7" s="344">
        <v>12</v>
      </c>
      <c r="R7" s="344">
        <v>13</v>
      </c>
      <c r="S7" s="345">
        <v>14</v>
      </c>
      <c r="T7" s="345">
        <v>15</v>
      </c>
      <c r="U7" s="345">
        <v>16</v>
      </c>
    </row>
    <row r="8" spans="1:21" ht="24.75" customHeight="1">
      <c r="A8" s="59">
        <v>210</v>
      </c>
      <c r="B8" s="59"/>
      <c r="C8" s="59"/>
      <c r="D8" s="178">
        <v>83001</v>
      </c>
      <c r="E8" s="59" t="s">
        <v>104</v>
      </c>
      <c r="F8" s="178">
        <v>46384.2</v>
      </c>
      <c r="G8" s="178">
        <v>22505.3</v>
      </c>
      <c r="H8" s="178">
        <v>11503.179999999998</v>
      </c>
      <c r="I8" s="178">
        <v>9751.59</v>
      </c>
      <c r="J8" s="178">
        <v>1250.5300000000004</v>
      </c>
      <c r="K8" s="178">
        <v>2572.9</v>
      </c>
      <c r="L8" s="178">
        <v>2572.9</v>
      </c>
      <c r="M8" s="178">
        <v>0</v>
      </c>
      <c r="N8" s="178">
        <v>0</v>
      </c>
      <c r="O8" s="178">
        <v>0</v>
      </c>
      <c r="P8" s="178">
        <v>0</v>
      </c>
      <c r="Q8" s="178">
        <v>0</v>
      </c>
      <c r="R8" s="72"/>
      <c r="S8" s="178">
        <v>21306</v>
      </c>
      <c r="T8" s="178">
        <v>0</v>
      </c>
      <c r="U8" s="178">
        <v>0</v>
      </c>
    </row>
    <row r="9" spans="1:21" ht="24.75" customHeight="1">
      <c r="A9" s="59">
        <v>210</v>
      </c>
      <c r="B9" s="61" t="s">
        <v>105</v>
      </c>
      <c r="C9" s="59"/>
      <c r="D9" s="178">
        <v>83001</v>
      </c>
      <c r="E9" s="59" t="s">
        <v>106</v>
      </c>
      <c r="F9" s="329">
        <f>G9+L9+S9</f>
        <v>846.9</v>
      </c>
      <c r="G9" s="68">
        <v>846.9</v>
      </c>
      <c r="H9" s="63">
        <v>690.5</v>
      </c>
      <c r="I9" s="63">
        <v>95.5</v>
      </c>
      <c r="J9" s="63">
        <f>G9-H9-I9</f>
        <v>60.89999999999998</v>
      </c>
      <c r="K9" s="63"/>
      <c r="L9" s="63"/>
      <c r="M9" s="329"/>
      <c r="N9" s="329"/>
      <c r="O9" s="329"/>
      <c r="P9" s="329"/>
      <c r="Q9" s="329"/>
      <c r="R9" s="72"/>
      <c r="S9" s="351"/>
      <c r="T9" s="352"/>
      <c r="U9" s="352"/>
    </row>
    <row r="10" spans="1:21" s="331" customFormat="1" ht="24.75" customHeight="1">
      <c r="A10" s="61" t="s">
        <v>107</v>
      </c>
      <c r="B10" s="61" t="s">
        <v>105</v>
      </c>
      <c r="C10" s="61" t="s">
        <v>105</v>
      </c>
      <c r="D10" s="178">
        <v>83001</v>
      </c>
      <c r="E10" s="65" t="s">
        <v>108</v>
      </c>
      <c r="F10" s="329">
        <f>G10+L10+S10</f>
        <v>846.9</v>
      </c>
      <c r="G10" s="68">
        <v>846.9</v>
      </c>
      <c r="H10" s="63">
        <v>690.5</v>
      </c>
      <c r="I10" s="63">
        <v>95.5</v>
      </c>
      <c r="J10" s="63">
        <f>G10-H10-I10</f>
        <v>60.89999999999998</v>
      </c>
      <c r="K10" s="63"/>
      <c r="L10" s="63"/>
      <c r="M10" s="329"/>
      <c r="N10" s="329"/>
      <c r="O10" s="329"/>
      <c r="P10" s="329"/>
      <c r="Q10" s="329"/>
      <c r="R10" s="353"/>
      <c r="S10" s="351"/>
      <c r="T10" s="352"/>
      <c r="U10" s="352"/>
    </row>
    <row r="11" spans="1:21" s="331" customFormat="1" ht="24.75" customHeight="1">
      <c r="A11" s="61" t="s">
        <v>107</v>
      </c>
      <c r="B11" s="61" t="s">
        <v>109</v>
      </c>
      <c r="C11" s="61"/>
      <c r="D11" s="178">
        <v>83001</v>
      </c>
      <c r="E11" s="65" t="s">
        <v>110</v>
      </c>
      <c r="F11" s="329">
        <f>SUM(F12:F14)</f>
        <v>21696.799999999996</v>
      </c>
      <c r="G11" s="329">
        <f aca="true" t="shared" si="0" ref="G11:S11">SUM(G12:G14)</f>
        <v>8208.800000000001</v>
      </c>
      <c r="H11" s="329">
        <f t="shared" si="0"/>
        <v>4521.48</v>
      </c>
      <c r="I11" s="329">
        <f t="shared" si="0"/>
        <v>3188</v>
      </c>
      <c r="J11" s="329">
        <f t="shared" si="0"/>
        <v>499.3200000000003</v>
      </c>
      <c r="K11" s="329">
        <f t="shared" si="0"/>
        <v>20</v>
      </c>
      <c r="L11" s="329">
        <f t="shared" si="0"/>
        <v>20</v>
      </c>
      <c r="M11" s="329">
        <f t="shared" si="0"/>
        <v>0</v>
      </c>
      <c r="N11" s="329">
        <f t="shared" si="0"/>
        <v>0</v>
      </c>
      <c r="O11" s="329">
        <f t="shared" si="0"/>
        <v>0</v>
      </c>
      <c r="P11" s="329">
        <f t="shared" si="0"/>
        <v>0</v>
      </c>
      <c r="Q11" s="329">
        <f t="shared" si="0"/>
        <v>0</v>
      </c>
      <c r="R11" s="329">
        <f t="shared" si="0"/>
        <v>0</v>
      </c>
      <c r="S11" s="329">
        <f t="shared" si="0"/>
        <v>13468</v>
      </c>
      <c r="T11" s="329">
        <f>SUM(T12:T14)</f>
        <v>0</v>
      </c>
      <c r="U11" s="329">
        <f>SUM(U12:U14)</f>
        <v>0</v>
      </c>
    </row>
    <row r="12" spans="1:21" ht="25.5" customHeight="1">
      <c r="A12" s="61" t="s">
        <v>107</v>
      </c>
      <c r="B12" s="61" t="s">
        <v>109</v>
      </c>
      <c r="C12" s="61" t="s">
        <v>105</v>
      </c>
      <c r="D12" s="178">
        <v>83001</v>
      </c>
      <c r="E12" s="65" t="s">
        <v>111</v>
      </c>
      <c r="F12" s="329">
        <f>G12+L12+S12</f>
        <v>15251.3</v>
      </c>
      <c r="G12" s="68">
        <v>5251.3</v>
      </c>
      <c r="H12" s="63">
        <v>3406.48</v>
      </c>
      <c r="I12" s="67">
        <v>1663</v>
      </c>
      <c r="J12" s="63">
        <f>G12-H12-I12</f>
        <v>181.82000000000016</v>
      </c>
      <c r="K12" s="63"/>
      <c r="L12" s="63"/>
      <c r="M12" s="347"/>
      <c r="N12" s="347"/>
      <c r="O12" s="347"/>
      <c r="P12" s="347"/>
      <c r="Q12" s="347"/>
      <c r="R12" s="354"/>
      <c r="S12" s="351">
        <v>10000</v>
      </c>
      <c r="T12" s="355"/>
      <c r="U12" s="355"/>
    </row>
    <row r="13" spans="1:21" ht="18.75" customHeight="1">
      <c r="A13" s="61" t="s">
        <v>107</v>
      </c>
      <c r="B13" s="61" t="s">
        <v>109</v>
      </c>
      <c r="C13" s="61" t="s">
        <v>109</v>
      </c>
      <c r="D13" s="178">
        <v>83001</v>
      </c>
      <c r="E13" s="66" t="s">
        <v>112</v>
      </c>
      <c r="F13" s="329">
        <f>G13+L13+S13</f>
        <v>5150.4</v>
      </c>
      <c r="G13" s="68">
        <v>2197.4</v>
      </c>
      <c r="H13" s="63">
        <v>879</v>
      </c>
      <c r="I13" s="63">
        <v>1161</v>
      </c>
      <c r="J13" s="63">
        <f>G13-H13-I13</f>
        <v>157.4000000000001</v>
      </c>
      <c r="K13" s="99"/>
      <c r="L13" s="99"/>
      <c r="M13" s="347"/>
      <c r="N13" s="347"/>
      <c r="O13" s="347"/>
      <c r="P13" s="347"/>
      <c r="Q13" s="347"/>
      <c r="R13" s="354"/>
      <c r="S13" s="351">
        <v>2953</v>
      </c>
      <c r="T13" s="355"/>
      <c r="U13" s="355"/>
    </row>
    <row r="14" spans="1:21" ht="18.75" customHeight="1">
      <c r="A14" s="61" t="s">
        <v>107</v>
      </c>
      <c r="B14" s="61" t="s">
        <v>109</v>
      </c>
      <c r="C14" s="61" t="s">
        <v>113</v>
      </c>
      <c r="D14" s="178">
        <v>83001</v>
      </c>
      <c r="E14" s="65" t="s">
        <v>114</v>
      </c>
      <c r="F14" s="329">
        <f>G14+L14+S14</f>
        <v>1295.1</v>
      </c>
      <c r="G14" s="68">
        <v>760.1</v>
      </c>
      <c r="H14" s="67">
        <v>236</v>
      </c>
      <c r="I14" s="67">
        <v>364</v>
      </c>
      <c r="J14" s="63">
        <f>G14-H14-I14</f>
        <v>160.10000000000002</v>
      </c>
      <c r="K14" s="99">
        <v>20</v>
      </c>
      <c r="L14" s="99">
        <v>20</v>
      </c>
      <c r="M14" s="347"/>
      <c r="N14" s="347"/>
      <c r="O14" s="347"/>
      <c r="P14" s="347"/>
      <c r="Q14" s="347"/>
      <c r="R14" s="354"/>
      <c r="S14" s="351">
        <v>515</v>
      </c>
      <c r="T14" s="355"/>
      <c r="U14" s="355"/>
    </row>
    <row r="15" spans="1:21" ht="18.75" customHeight="1">
      <c r="A15" s="61" t="s">
        <v>107</v>
      </c>
      <c r="B15" s="61" t="s">
        <v>115</v>
      </c>
      <c r="C15" s="61"/>
      <c r="D15" s="178">
        <v>83001</v>
      </c>
      <c r="E15" s="65" t="s">
        <v>116</v>
      </c>
      <c r="F15" s="329">
        <f>SUM(F16:F18)</f>
        <v>14173.1</v>
      </c>
      <c r="G15" s="329">
        <f aca="true" t="shared" si="1" ref="G15:U15">SUM(G16:G18)</f>
        <v>6285.1</v>
      </c>
      <c r="H15" s="329">
        <f t="shared" si="1"/>
        <v>2836.8</v>
      </c>
      <c r="I15" s="329">
        <f t="shared" si="1"/>
        <v>3166.7</v>
      </c>
      <c r="J15" s="329">
        <f t="shared" si="1"/>
        <v>281.60000000000036</v>
      </c>
      <c r="K15" s="329">
        <f t="shared" si="1"/>
        <v>50</v>
      </c>
      <c r="L15" s="329">
        <f t="shared" si="1"/>
        <v>50</v>
      </c>
      <c r="M15" s="329">
        <f t="shared" si="1"/>
        <v>0</v>
      </c>
      <c r="N15" s="329">
        <f t="shared" si="1"/>
        <v>0</v>
      </c>
      <c r="O15" s="329">
        <f t="shared" si="1"/>
        <v>0</v>
      </c>
      <c r="P15" s="329">
        <f t="shared" si="1"/>
        <v>0</v>
      </c>
      <c r="Q15" s="329">
        <f t="shared" si="1"/>
        <v>0</v>
      </c>
      <c r="R15" s="354"/>
      <c r="S15" s="329">
        <f t="shared" si="1"/>
        <v>7838</v>
      </c>
      <c r="T15" s="329">
        <f t="shared" si="1"/>
        <v>0</v>
      </c>
      <c r="U15" s="329">
        <f t="shared" si="1"/>
        <v>0</v>
      </c>
    </row>
    <row r="16" spans="1:21" ht="18.75" customHeight="1">
      <c r="A16" s="61" t="s">
        <v>107</v>
      </c>
      <c r="B16" s="61" t="s">
        <v>115</v>
      </c>
      <c r="C16" s="61" t="s">
        <v>105</v>
      </c>
      <c r="D16" s="178">
        <v>83001</v>
      </c>
      <c r="E16" s="65" t="s">
        <v>117</v>
      </c>
      <c r="F16" s="329">
        <f>G16+L16+S16</f>
        <v>134.5</v>
      </c>
      <c r="G16" s="68">
        <v>134.5</v>
      </c>
      <c r="H16" s="63">
        <v>111.8</v>
      </c>
      <c r="I16" s="63">
        <v>5.7</v>
      </c>
      <c r="J16" s="63">
        <f>G16-H16-I16</f>
        <v>17.000000000000004</v>
      </c>
      <c r="K16" s="63"/>
      <c r="L16" s="63"/>
      <c r="M16" s="347"/>
      <c r="N16" s="347"/>
      <c r="O16" s="347"/>
      <c r="P16" s="347"/>
      <c r="Q16" s="347"/>
      <c r="R16" s="354"/>
      <c r="S16" s="351"/>
      <c r="T16" s="355"/>
      <c r="U16" s="356"/>
    </row>
    <row r="17" spans="1:21" ht="18.75" customHeight="1">
      <c r="A17" s="61" t="s">
        <v>107</v>
      </c>
      <c r="B17" s="61" t="s">
        <v>115</v>
      </c>
      <c r="C17" s="61" t="s">
        <v>109</v>
      </c>
      <c r="D17" s="178">
        <v>83001</v>
      </c>
      <c r="E17" s="65" t="s">
        <v>118</v>
      </c>
      <c r="F17" s="329">
        <f>G17+L17+S17</f>
        <v>13240.6</v>
      </c>
      <c r="G17" s="68">
        <v>5402.6</v>
      </c>
      <c r="H17" s="67">
        <v>2369</v>
      </c>
      <c r="I17" s="67">
        <v>2832</v>
      </c>
      <c r="J17" s="63">
        <f>G17-H17-I17</f>
        <v>201.60000000000036</v>
      </c>
      <c r="K17" s="99"/>
      <c r="L17" s="99"/>
      <c r="M17" s="347"/>
      <c r="N17" s="347"/>
      <c r="O17" s="347"/>
      <c r="P17" s="347"/>
      <c r="Q17" s="347"/>
      <c r="R17" s="354"/>
      <c r="S17" s="351">
        <v>7838</v>
      </c>
      <c r="T17" s="355"/>
      <c r="U17" s="356"/>
    </row>
    <row r="18" spans="1:21" ht="18.75" customHeight="1">
      <c r="A18" s="61" t="s">
        <v>107</v>
      </c>
      <c r="B18" s="61" t="s">
        <v>115</v>
      </c>
      <c r="C18" s="61" t="s">
        <v>113</v>
      </c>
      <c r="D18" s="178">
        <v>83001</v>
      </c>
      <c r="E18" s="65" t="s">
        <v>119</v>
      </c>
      <c r="F18" s="329">
        <f>G18+L18+S18</f>
        <v>798</v>
      </c>
      <c r="G18" s="68">
        <v>748</v>
      </c>
      <c r="H18" s="67">
        <v>356</v>
      </c>
      <c r="I18" s="67">
        <v>329</v>
      </c>
      <c r="J18" s="63">
        <f>G18-H18-I18</f>
        <v>63</v>
      </c>
      <c r="K18" s="63">
        <v>50</v>
      </c>
      <c r="L18" s="63">
        <v>50</v>
      </c>
      <c r="M18" s="348"/>
      <c r="N18" s="348"/>
      <c r="O18" s="347"/>
      <c r="P18" s="347"/>
      <c r="Q18" s="347"/>
      <c r="R18" s="354"/>
      <c r="S18" s="351"/>
      <c r="T18" s="356"/>
      <c r="U18" s="356"/>
    </row>
    <row r="19" spans="1:21" ht="18.75" customHeight="1">
      <c r="A19" s="61" t="s">
        <v>107</v>
      </c>
      <c r="B19" s="61" t="s">
        <v>120</v>
      </c>
      <c r="C19" s="61"/>
      <c r="D19" s="178">
        <v>83001</v>
      </c>
      <c r="E19" s="65" t="s">
        <v>121</v>
      </c>
      <c r="F19" s="329">
        <f>SUM(F20:F23)</f>
        <v>7891.7</v>
      </c>
      <c r="G19" s="329">
        <f aca="true" t="shared" si="2" ref="G19:S19">SUM(G20:G23)</f>
        <v>7047.7</v>
      </c>
      <c r="H19" s="329">
        <f t="shared" si="2"/>
        <v>3370</v>
      </c>
      <c r="I19" s="329">
        <f t="shared" si="2"/>
        <v>3296.29</v>
      </c>
      <c r="J19" s="329">
        <f t="shared" si="2"/>
        <v>381.40999999999985</v>
      </c>
      <c r="K19" s="329">
        <f t="shared" si="2"/>
        <v>844</v>
      </c>
      <c r="L19" s="329">
        <f t="shared" si="2"/>
        <v>844</v>
      </c>
      <c r="M19" s="329">
        <f t="shared" si="2"/>
        <v>0</v>
      </c>
      <c r="N19" s="329">
        <f t="shared" si="2"/>
        <v>0</v>
      </c>
      <c r="O19" s="329">
        <f t="shared" si="2"/>
        <v>0</v>
      </c>
      <c r="P19" s="329">
        <f t="shared" si="2"/>
        <v>0</v>
      </c>
      <c r="Q19" s="329">
        <f t="shared" si="2"/>
        <v>0</v>
      </c>
      <c r="R19" s="329">
        <f t="shared" si="2"/>
        <v>0</v>
      </c>
      <c r="S19" s="329">
        <f t="shared" si="2"/>
        <v>0</v>
      </c>
      <c r="T19" s="329">
        <f>SUM(T20:T22)</f>
        <v>0</v>
      </c>
      <c r="U19" s="329">
        <f>SUM(U20:U22)</f>
        <v>0</v>
      </c>
    </row>
    <row r="20" spans="1:21" ht="18.75" customHeight="1">
      <c r="A20" s="61" t="s">
        <v>107</v>
      </c>
      <c r="B20" s="61" t="s">
        <v>120</v>
      </c>
      <c r="C20" s="61" t="s">
        <v>105</v>
      </c>
      <c r="D20" s="178">
        <v>83001</v>
      </c>
      <c r="E20" s="65" t="s">
        <v>122</v>
      </c>
      <c r="F20" s="329">
        <f>G20+L20+S20</f>
        <v>652.5</v>
      </c>
      <c r="G20" s="68">
        <v>547.5</v>
      </c>
      <c r="H20" s="63">
        <v>465</v>
      </c>
      <c r="I20" s="63">
        <v>31.9</v>
      </c>
      <c r="J20" s="63">
        <f>G20-H20-I20</f>
        <v>50.6</v>
      </c>
      <c r="K20" s="63">
        <v>105</v>
      </c>
      <c r="L20" s="63">
        <v>105</v>
      </c>
      <c r="M20" s="348"/>
      <c r="N20" s="348"/>
      <c r="O20" s="347"/>
      <c r="P20" s="347"/>
      <c r="Q20" s="347"/>
      <c r="R20" s="354"/>
      <c r="S20" s="351"/>
      <c r="T20" s="356"/>
      <c r="U20" s="356"/>
    </row>
    <row r="21" spans="1:22" ht="18.75" customHeight="1">
      <c r="A21" s="61" t="s">
        <v>107</v>
      </c>
      <c r="B21" s="61" t="s">
        <v>120</v>
      </c>
      <c r="C21" s="61" t="s">
        <v>109</v>
      </c>
      <c r="D21" s="178">
        <v>83001</v>
      </c>
      <c r="E21" s="65" t="s">
        <v>123</v>
      </c>
      <c r="F21" s="329">
        <f>G21+L21+S21</f>
        <v>317.2</v>
      </c>
      <c r="G21" s="68">
        <v>265.2</v>
      </c>
      <c r="H21" s="63">
        <v>215</v>
      </c>
      <c r="I21" s="63">
        <v>32.8</v>
      </c>
      <c r="J21" s="63">
        <f>G21-H21-I21</f>
        <v>17.39999999999999</v>
      </c>
      <c r="K21" s="63">
        <v>52</v>
      </c>
      <c r="L21" s="63">
        <v>52</v>
      </c>
      <c r="M21" s="348"/>
      <c r="N21" s="348"/>
      <c r="O21" s="347"/>
      <c r="P21" s="72"/>
      <c r="Q21" s="72"/>
      <c r="R21" s="354"/>
      <c r="S21" s="351"/>
      <c r="T21" s="72"/>
      <c r="U21" s="72"/>
      <c r="V21"/>
    </row>
    <row r="22" spans="1:22" ht="18.75" customHeight="1">
      <c r="A22" s="61" t="s">
        <v>107</v>
      </c>
      <c r="B22" s="61" t="s">
        <v>120</v>
      </c>
      <c r="C22" s="61" t="s">
        <v>115</v>
      </c>
      <c r="D22" s="178">
        <v>83001</v>
      </c>
      <c r="E22" s="66" t="s">
        <v>124</v>
      </c>
      <c r="F22" s="329">
        <f>G22+L22+S22</f>
        <v>6395</v>
      </c>
      <c r="G22" s="68">
        <v>6235</v>
      </c>
      <c r="H22" s="68">
        <v>2690</v>
      </c>
      <c r="I22" s="88">
        <v>3231.59</v>
      </c>
      <c r="J22" s="63">
        <f>G22-H22-I22</f>
        <v>313.40999999999985</v>
      </c>
      <c r="K22" s="68">
        <v>160</v>
      </c>
      <c r="L22" s="68">
        <v>160</v>
      </c>
      <c r="M22" s="348"/>
      <c r="N22" s="348"/>
      <c r="O22" s="348"/>
      <c r="P22" s="72"/>
      <c r="Q22" s="72"/>
      <c r="R22" s="354"/>
      <c r="S22" s="351"/>
      <c r="T22" s="72"/>
      <c r="U22" s="72"/>
      <c r="V22"/>
    </row>
    <row r="23" spans="1:21" ht="18.75" customHeight="1">
      <c r="A23" s="61" t="s">
        <v>107</v>
      </c>
      <c r="B23" s="61" t="s">
        <v>120</v>
      </c>
      <c r="C23" s="61" t="s">
        <v>125</v>
      </c>
      <c r="D23" s="178">
        <v>83001</v>
      </c>
      <c r="E23" s="66" t="s">
        <v>126</v>
      </c>
      <c r="F23" s="329">
        <f>G23+L23+S23</f>
        <v>527</v>
      </c>
      <c r="G23" s="68">
        <v>0</v>
      </c>
      <c r="H23" s="68"/>
      <c r="I23" s="88"/>
      <c r="J23" s="63">
        <f>G23-H23-I23</f>
        <v>0</v>
      </c>
      <c r="K23" s="68">
        <v>527</v>
      </c>
      <c r="L23" s="68">
        <v>527</v>
      </c>
      <c r="M23" s="347"/>
      <c r="N23" s="347"/>
      <c r="O23" s="347"/>
      <c r="P23" s="347"/>
      <c r="Q23" s="347"/>
      <c r="R23" s="354"/>
      <c r="S23" s="351"/>
      <c r="T23" s="355"/>
      <c r="U23" s="355"/>
    </row>
    <row r="24" spans="1:22" ht="18.75" customHeight="1">
      <c r="A24" s="61" t="s">
        <v>107</v>
      </c>
      <c r="B24" s="61" t="s">
        <v>127</v>
      </c>
      <c r="C24" s="61"/>
      <c r="D24" s="178">
        <v>83001</v>
      </c>
      <c r="E24" s="66" t="s">
        <v>128</v>
      </c>
      <c r="F24" s="329">
        <f>SUM(F25:F26)</f>
        <v>1483.9</v>
      </c>
      <c r="G24" s="329">
        <f aca="true" t="shared" si="3" ref="G24:U24">SUM(G25:G26)</f>
        <v>0</v>
      </c>
      <c r="H24" s="329">
        <f t="shared" si="3"/>
        <v>0</v>
      </c>
      <c r="I24" s="329">
        <f t="shared" si="3"/>
        <v>0</v>
      </c>
      <c r="J24" s="329">
        <f t="shared" si="3"/>
        <v>0</v>
      </c>
      <c r="K24" s="329">
        <f t="shared" si="3"/>
        <v>1483.9</v>
      </c>
      <c r="L24" s="329">
        <f t="shared" si="3"/>
        <v>1483.9</v>
      </c>
      <c r="M24" s="329">
        <f t="shared" si="3"/>
        <v>0</v>
      </c>
      <c r="N24" s="329">
        <f t="shared" si="3"/>
        <v>0</v>
      </c>
      <c r="O24" s="329">
        <f t="shared" si="3"/>
        <v>0</v>
      </c>
      <c r="P24" s="329">
        <f t="shared" si="3"/>
        <v>0</v>
      </c>
      <c r="Q24" s="329">
        <f t="shared" si="3"/>
        <v>0</v>
      </c>
      <c r="R24" s="354"/>
      <c r="S24" s="329">
        <f t="shared" si="3"/>
        <v>0</v>
      </c>
      <c r="T24" s="329">
        <f t="shared" si="3"/>
        <v>0</v>
      </c>
      <c r="U24" s="329">
        <f t="shared" si="3"/>
        <v>0</v>
      </c>
      <c r="V24"/>
    </row>
    <row r="25" spans="1:21" ht="18.75" customHeight="1">
      <c r="A25" s="69" t="s">
        <v>107</v>
      </c>
      <c r="B25" s="69" t="s">
        <v>127</v>
      </c>
      <c r="C25" s="69" t="s">
        <v>129</v>
      </c>
      <c r="D25" s="178">
        <v>83001</v>
      </c>
      <c r="E25" s="70" t="s">
        <v>130</v>
      </c>
      <c r="F25" s="329">
        <f>G25+L25+S25</f>
        <v>1433.9</v>
      </c>
      <c r="G25" s="68">
        <v>0</v>
      </c>
      <c r="H25" s="71"/>
      <c r="I25" s="88"/>
      <c r="J25" s="63">
        <f>G25-H25-I25</f>
        <v>0</v>
      </c>
      <c r="K25" s="71">
        <v>1433.9</v>
      </c>
      <c r="L25" s="71">
        <v>1433.9</v>
      </c>
      <c r="M25" s="348"/>
      <c r="N25" s="348"/>
      <c r="O25" s="348"/>
      <c r="P25" s="348"/>
      <c r="Q25" s="348"/>
      <c r="R25" s="354"/>
      <c r="S25" s="351"/>
      <c r="T25" s="356"/>
      <c r="U25" s="356"/>
    </row>
    <row r="26" spans="1:21" ht="18.75" customHeight="1">
      <c r="A26" s="69" t="s">
        <v>107</v>
      </c>
      <c r="B26" s="69" t="s">
        <v>127</v>
      </c>
      <c r="C26" s="69" t="s">
        <v>131</v>
      </c>
      <c r="D26" s="178">
        <v>83001</v>
      </c>
      <c r="E26" s="70" t="s">
        <v>132</v>
      </c>
      <c r="F26" s="329">
        <f>G26+L26+S26</f>
        <v>50</v>
      </c>
      <c r="G26" s="71">
        <v>0</v>
      </c>
      <c r="H26" s="71"/>
      <c r="I26" s="89"/>
      <c r="J26" s="63">
        <f>G26-H26-I26</f>
        <v>0</v>
      </c>
      <c r="K26" s="71">
        <v>50</v>
      </c>
      <c r="L26" s="71">
        <v>50</v>
      </c>
      <c r="M26" s="348"/>
      <c r="N26" s="348"/>
      <c r="O26" s="348"/>
      <c r="P26" s="348"/>
      <c r="Q26" s="348"/>
      <c r="R26" s="354"/>
      <c r="S26" s="351"/>
      <c r="T26" s="356"/>
      <c r="U26" s="356"/>
    </row>
    <row r="27" spans="1:21" ht="18.75" customHeight="1">
      <c r="A27" s="321" t="s">
        <v>107</v>
      </c>
      <c r="B27" s="321" t="s">
        <v>113</v>
      </c>
      <c r="C27" s="321"/>
      <c r="D27" s="178">
        <v>83001</v>
      </c>
      <c r="E27" s="322" t="s">
        <v>133</v>
      </c>
      <c r="F27" s="329">
        <f>G27+L27+S27</f>
        <v>291.8</v>
      </c>
      <c r="G27" s="71">
        <v>116.8</v>
      </c>
      <c r="H27" s="71">
        <v>84.4</v>
      </c>
      <c r="I27" s="89">
        <v>5.1</v>
      </c>
      <c r="J27" s="63">
        <f>G27-H27-I27</f>
        <v>27.29999999999999</v>
      </c>
      <c r="K27" s="71">
        <v>175</v>
      </c>
      <c r="L27" s="71">
        <v>175</v>
      </c>
      <c r="M27" s="348"/>
      <c r="N27" s="348"/>
      <c r="O27" s="348"/>
      <c r="P27" s="348"/>
      <c r="Q27" s="348"/>
      <c r="R27" s="354"/>
      <c r="S27" s="351"/>
      <c r="T27" s="356"/>
      <c r="U27" s="356"/>
    </row>
    <row r="28" spans="1:21" ht="18.75" customHeight="1">
      <c r="A28" s="321" t="s">
        <v>107</v>
      </c>
      <c r="B28" s="321" t="s">
        <v>113</v>
      </c>
      <c r="C28" s="321" t="s">
        <v>105</v>
      </c>
      <c r="D28" s="178">
        <v>83001</v>
      </c>
      <c r="E28" s="322" t="s">
        <v>133</v>
      </c>
      <c r="F28" s="329">
        <f>G28+L28+S28</f>
        <v>291.8</v>
      </c>
      <c r="G28" s="71">
        <v>116.8</v>
      </c>
      <c r="H28" s="71">
        <v>84.4</v>
      </c>
      <c r="I28" s="89">
        <v>5.1</v>
      </c>
      <c r="J28" s="63">
        <f>G28-H28-I28</f>
        <v>27.29999999999999</v>
      </c>
      <c r="K28" s="71">
        <v>175</v>
      </c>
      <c r="L28" s="71">
        <v>175</v>
      </c>
      <c r="M28" s="348"/>
      <c r="N28" s="348"/>
      <c r="O28" s="348"/>
      <c r="P28" s="348"/>
      <c r="Q28" s="348"/>
      <c r="R28" s="354"/>
      <c r="S28" s="351"/>
      <c r="T28" s="356"/>
      <c r="U28" s="356"/>
    </row>
  </sheetData>
  <sheetProtection formatCells="0" formatColumns="0" formatRows="0"/>
  <mergeCells count="24">
    <mergeCell ref="T4:T6"/>
    <mergeCell ref="U4:U6"/>
    <mergeCell ref="N5:N6"/>
    <mergeCell ref="O5:O6"/>
    <mergeCell ref="P5:P6"/>
    <mergeCell ref="Q5:Q6"/>
    <mergeCell ref="R5:R6"/>
    <mergeCell ref="S4:S6"/>
    <mergeCell ref="H5:H6"/>
    <mergeCell ref="I5:I6"/>
    <mergeCell ref="J5:J6"/>
    <mergeCell ref="K5:K6"/>
    <mergeCell ref="L5:L6"/>
    <mergeCell ref="M5:M6"/>
    <mergeCell ref="A2:U2"/>
    <mergeCell ref="T3:U3"/>
    <mergeCell ref="K4:R4"/>
    <mergeCell ref="A5:A6"/>
    <mergeCell ref="B5:B6"/>
    <mergeCell ref="C5:C6"/>
    <mergeCell ref="D4:D6"/>
    <mergeCell ref="E4:E6"/>
    <mergeCell ref="F4:F5"/>
    <mergeCell ref="G5: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27"/>
  <sheetViews>
    <sheetView showGridLines="0" showZeros="0" zoomScalePageLayoutView="0" workbookViewId="0" topLeftCell="A1">
      <selection activeCell="F37" sqref="F3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7" width="8.375" style="0" customWidth="1"/>
    <col min="8" max="10" width="7.25390625" style="0" customWidth="1"/>
    <col min="11" max="11" width="8.75390625" style="0" customWidth="1"/>
    <col min="12" max="12" width="9.25390625" style="0" customWidth="1"/>
    <col min="13" max="21" width="7.25390625" style="0" customWidth="1"/>
  </cols>
  <sheetData>
    <row r="1" spans="1:21" ht="14.25" customHeight="1">
      <c r="A1" s="56"/>
      <c r="B1" s="56"/>
      <c r="C1" s="56"/>
      <c r="D1" s="56"/>
      <c r="E1" s="56"/>
      <c r="F1" s="56"/>
      <c r="G1" s="56"/>
      <c r="H1" s="56"/>
      <c r="I1" s="56"/>
      <c r="J1" s="56"/>
      <c r="K1" s="56"/>
      <c r="L1" s="56"/>
      <c r="M1" s="56"/>
      <c r="N1" s="56"/>
      <c r="O1" s="56"/>
      <c r="P1" s="56"/>
      <c r="Q1" s="56"/>
      <c r="R1" s="56"/>
      <c r="S1" s="56"/>
      <c r="T1" s="56"/>
      <c r="U1" s="313" t="s">
        <v>153</v>
      </c>
    </row>
    <row r="2" spans="1:21" ht="24.75" customHeight="1">
      <c r="A2" s="436" t="s">
        <v>154</v>
      </c>
      <c r="B2" s="436"/>
      <c r="C2" s="436"/>
      <c r="D2" s="436"/>
      <c r="E2" s="436"/>
      <c r="F2" s="436"/>
      <c r="G2" s="436"/>
      <c r="H2" s="436"/>
      <c r="I2" s="436"/>
      <c r="J2" s="436"/>
      <c r="K2" s="436"/>
      <c r="L2" s="436"/>
      <c r="M2" s="436"/>
      <c r="N2" s="436"/>
      <c r="O2" s="436"/>
      <c r="P2" s="436"/>
      <c r="Q2" s="436"/>
      <c r="R2" s="436"/>
      <c r="S2" s="436"/>
      <c r="T2" s="436"/>
      <c r="U2" s="436"/>
    </row>
    <row r="3" spans="1:21" ht="19.5" customHeight="1">
      <c r="A3" s="56"/>
      <c r="B3" s="56"/>
      <c r="C3" s="56"/>
      <c r="D3" s="56"/>
      <c r="E3" s="56"/>
      <c r="F3" s="56"/>
      <c r="G3" s="56"/>
      <c r="H3" s="56"/>
      <c r="I3" s="56"/>
      <c r="J3" s="56"/>
      <c r="K3" s="56"/>
      <c r="L3" s="56"/>
      <c r="M3" s="56"/>
      <c r="N3" s="56"/>
      <c r="O3" s="56"/>
      <c r="P3" s="56"/>
      <c r="Q3" s="56"/>
      <c r="R3" s="56"/>
      <c r="S3" s="56"/>
      <c r="T3" s="437" t="s">
        <v>77</v>
      </c>
      <c r="U3" s="437"/>
    </row>
    <row r="4" spans="1:21" ht="27.75" customHeight="1">
      <c r="A4" s="438" t="s">
        <v>136</v>
      </c>
      <c r="B4" s="439"/>
      <c r="C4" s="440"/>
      <c r="D4" s="441" t="s">
        <v>155</v>
      </c>
      <c r="E4" s="441" t="s">
        <v>156</v>
      </c>
      <c r="F4" s="441" t="s">
        <v>99</v>
      </c>
      <c r="G4" s="444" t="s">
        <v>157</v>
      </c>
      <c r="H4" s="444" t="s">
        <v>158</v>
      </c>
      <c r="I4" s="444" t="s">
        <v>159</v>
      </c>
      <c r="J4" s="444" t="s">
        <v>160</v>
      </c>
      <c r="K4" s="444" t="s">
        <v>161</v>
      </c>
      <c r="L4" s="444" t="s">
        <v>162</v>
      </c>
      <c r="M4" s="444" t="s">
        <v>147</v>
      </c>
      <c r="N4" s="444" t="s">
        <v>163</v>
      </c>
      <c r="O4" s="444" t="s">
        <v>145</v>
      </c>
      <c r="P4" s="444" t="s">
        <v>149</v>
      </c>
      <c r="Q4" s="444" t="s">
        <v>148</v>
      </c>
      <c r="R4" s="444" t="s">
        <v>164</v>
      </c>
      <c r="S4" s="444" t="s">
        <v>165</v>
      </c>
      <c r="T4" s="444" t="s">
        <v>166</v>
      </c>
      <c r="U4" s="444" t="s">
        <v>152</v>
      </c>
    </row>
    <row r="5" spans="1:21" ht="13.5" customHeight="1">
      <c r="A5" s="441" t="s">
        <v>100</v>
      </c>
      <c r="B5" s="441" t="s">
        <v>101</v>
      </c>
      <c r="C5" s="441" t="s">
        <v>102</v>
      </c>
      <c r="D5" s="443"/>
      <c r="E5" s="443"/>
      <c r="F5" s="443"/>
      <c r="G5" s="444"/>
      <c r="H5" s="444"/>
      <c r="I5" s="444"/>
      <c r="J5" s="444"/>
      <c r="K5" s="444"/>
      <c r="L5" s="444"/>
      <c r="M5" s="444"/>
      <c r="N5" s="444"/>
      <c r="O5" s="444"/>
      <c r="P5" s="444"/>
      <c r="Q5" s="444"/>
      <c r="R5" s="444"/>
      <c r="S5" s="444"/>
      <c r="T5" s="444"/>
      <c r="U5" s="444"/>
    </row>
    <row r="6" spans="1:21" ht="18" customHeight="1">
      <c r="A6" s="442"/>
      <c r="B6" s="442"/>
      <c r="C6" s="442"/>
      <c r="D6" s="442"/>
      <c r="E6" s="442"/>
      <c r="F6" s="442"/>
      <c r="G6" s="444"/>
      <c r="H6" s="444"/>
      <c r="I6" s="444"/>
      <c r="J6" s="444"/>
      <c r="K6" s="444"/>
      <c r="L6" s="444"/>
      <c r="M6" s="444"/>
      <c r="N6" s="444"/>
      <c r="O6" s="444"/>
      <c r="P6" s="444"/>
      <c r="Q6" s="444"/>
      <c r="R6" s="444"/>
      <c r="S6" s="444"/>
      <c r="T6" s="444"/>
      <c r="U6" s="444"/>
    </row>
    <row r="7" spans="1:21" ht="18" customHeight="1">
      <c r="A7" s="59">
        <v>210</v>
      </c>
      <c r="B7" s="59"/>
      <c r="C7" s="59"/>
      <c r="D7" s="60" t="s">
        <v>103</v>
      </c>
      <c r="E7" s="59" t="s">
        <v>167</v>
      </c>
      <c r="F7" s="58">
        <f>F8+F10+F14+F18+F23+F26</f>
        <v>46384.2</v>
      </c>
      <c r="G7" s="58">
        <f aca="true" t="shared" si="0" ref="G7:S7">G8+G10+G14+G18+G23+G26</f>
        <v>11503.179999999998</v>
      </c>
      <c r="H7" s="58">
        <v>12324.49</v>
      </c>
      <c r="I7" s="178"/>
      <c r="J7" s="58"/>
      <c r="K7" s="58">
        <v>21306</v>
      </c>
      <c r="L7" s="58"/>
      <c r="M7" s="58">
        <f t="shared" si="0"/>
        <v>0</v>
      </c>
      <c r="N7" s="58">
        <f t="shared" si="0"/>
        <v>0</v>
      </c>
      <c r="O7" s="58">
        <f t="shared" si="0"/>
        <v>1250.5300000000004</v>
      </c>
      <c r="P7" s="58">
        <f t="shared" si="0"/>
        <v>0</v>
      </c>
      <c r="Q7" s="58">
        <f t="shared" si="0"/>
        <v>0</v>
      </c>
      <c r="R7" s="58">
        <f t="shared" si="0"/>
        <v>0</v>
      </c>
      <c r="S7" s="58">
        <f t="shared" si="0"/>
        <v>0</v>
      </c>
      <c r="T7" s="58">
        <f>SUM(T9:T27)</f>
        <v>0</v>
      </c>
      <c r="U7" s="58">
        <f>SUM(U9:U27)</f>
        <v>0</v>
      </c>
    </row>
    <row r="8" spans="1:21" ht="18" customHeight="1">
      <c r="A8" s="59">
        <v>210</v>
      </c>
      <c r="B8" s="61" t="s">
        <v>105</v>
      </c>
      <c r="C8" s="59"/>
      <c r="D8" s="60" t="s">
        <v>103</v>
      </c>
      <c r="E8" s="59" t="s">
        <v>168</v>
      </c>
      <c r="F8" s="62">
        <f>SUM(G8:U8)</f>
        <v>846.9</v>
      </c>
      <c r="G8" s="63">
        <v>690.5</v>
      </c>
      <c r="H8" s="58">
        <v>95.5</v>
      </c>
      <c r="I8" s="63"/>
      <c r="J8" s="58"/>
      <c r="K8" s="58">
        <v>0</v>
      </c>
      <c r="L8" s="58"/>
      <c r="M8" s="64"/>
      <c r="N8" s="64"/>
      <c r="O8" s="64">
        <v>60.89999999999998</v>
      </c>
      <c r="P8" s="64"/>
      <c r="Q8" s="64"/>
      <c r="R8" s="64"/>
      <c r="S8" s="64"/>
      <c r="T8" s="64"/>
      <c r="U8" s="64"/>
    </row>
    <row r="9" spans="1:21" s="54" customFormat="1" ht="29.25" customHeight="1">
      <c r="A9" s="61" t="s">
        <v>107</v>
      </c>
      <c r="B9" s="61" t="s">
        <v>105</v>
      </c>
      <c r="C9" s="61" t="s">
        <v>105</v>
      </c>
      <c r="D9" s="60" t="s">
        <v>103</v>
      </c>
      <c r="E9" s="65" t="s">
        <v>169</v>
      </c>
      <c r="F9" s="62">
        <f>SUM(G9:U9)</f>
        <v>846.9</v>
      </c>
      <c r="G9" s="63">
        <v>690.5</v>
      </c>
      <c r="H9" s="58">
        <v>95.5</v>
      </c>
      <c r="I9" s="63"/>
      <c r="J9" s="58"/>
      <c r="K9" s="58">
        <v>0</v>
      </c>
      <c r="L9" s="58"/>
      <c r="M9" s="64"/>
      <c r="N9" s="64"/>
      <c r="O9" s="64">
        <v>60.89999999999998</v>
      </c>
      <c r="P9" s="64"/>
      <c r="Q9" s="64"/>
      <c r="R9" s="64"/>
      <c r="S9" s="64"/>
      <c r="T9" s="64"/>
      <c r="U9" s="64"/>
    </row>
    <row r="10" spans="1:21" s="54" customFormat="1" ht="29.25" customHeight="1">
      <c r="A10" s="61" t="s">
        <v>107</v>
      </c>
      <c r="B10" s="61" t="s">
        <v>109</v>
      </c>
      <c r="C10" s="61"/>
      <c r="D10" s="60" t="s">
        <v>103</v>
      </c>
      <c r="E10" s="65" t="s">
        <v>170</v>
      </c>
      <c r="F10" s="62">
        <f>SUM(F11:F13)</f>
        <v>21696.799999999996</v>
      </c>
      <c r="G10" s="62">
        <f aca="true" t="shared" si="1" ref="G10:U10">SUM(G11:G13)</f>
        <v>4521.48</v>
      </c>
      <c r="H10" s="58">
        <v>3735</v>
      </c>
      <c r="I10" s="329"/>
      <c r="J10" s="58"/>
      <c r="K10" s="58">
        <v>13468</v>
      </c>
      <c r="L10" s="58"/>
      <c r="M10" s="62">
        <f t="shared" si="1"/>
        <v>0</v>
      </c>
      <c r="N10" s="62">
        <f t="shared" si="1"/>
        <v>0</v>
      </c>
      <c r="O10" s="62">
        <f t="shared" si="1"/>
        <v>499.3200000000003</v>
      </c>
      <c r="P10" s="62">
        <f t="shared" si="1"/>
        <v>0</v>
      </c>
      <c r="Q10" s="62">
        <f t="shared" si="1"/>
        <v>0</v>
      </c>
      <c r="R10" s="62">
        <f t="shared" si="1"/>
        <v>0</v>
      </c>
      <c r="S10" s="62">
        <f t="shared" si="1"/>
        <v>0</v>
      </c>
      <c r="T10" s="62">
        <f t="shared" si="1"/>
        <v>0</v>
      </c>
      <c r="U10" s="62">
        <f t="shared" si="1"/>
        <v>0</v>
      </c>
    </row>
    <row r="11" spans="1:21" ht="14.25">
      <c r="A11" s="61" t="s">
        <v>107</v>
      </c>
      <c r="B11" s="61" t="s">
        <v>109</v>
      </c>
      <c r="C11" s="61" t="s">
        <v>105</v>
      </c>
      <c r="D11" s="60" t="s">
        <v>103</v>
      </c>
      <c r="E11" s="65" t="s">
        <v>171</v>
      </c>
      <c r="F11" s="62">
        <f>SUM(G11:U11)</f>
        <v>15251.3</v>
      </c>
      <c r="G11" s="63">
        <v>3406.48</v>
      </c>
      <c r="H11" s="58">
        <v>1663</v>
      </c>
      <c r="I11" s="63"/>
      <c r="J11" s="58"/>
      <c r="K11" s="58">
        <v>10000</v>
      </c>
      <c r="L11" s="58"/>
      <c r="M11" s="72"/>
      <c r="N11" s="72"/>
      <c r="O11" s="72">
        <v>181.82000000000016</v>
      </c>
      <c r="P11" s="72"/>
      <c r="Q11" s="72"/>
      <c r="R11" s="72"/>
      <c r="S11" s="72"/>
      <c r="T11" s="72"/>
      <c r="U11" s="72"/>
    </row>
    <row r="12" spans="1:21" ht="14.25">
      <c r="A12" s="61" t="s">
        <v>107</v>
      </c>
      <c r="B12" s="61" t="s">
        <v>109</v>
      </c>
      <c r="C12" s="61" t="s">
        <v>109</v>
      </c>
      <c r="D12" s="60" t="s">
        <v>103</v>
      </c>
      <c r="E12" s="66" t="s">
        <v>172</v>
      </c>
      <c r="F12" s="62">
        <f>SUM(G12:U12)</f>
        <v>5150.4</v>
      </c>
      <c r="G12" s="63">
        <v>879</v>
      </c>
      <c r="H12" s="58">
        <v>1161</v>
      </c>
      <c r="I12" s="99"/>
      <c r="J12" s="58"/>
      <c r="K12" s="58">
        <v>2953</v>
      </c>
      <c r="L12" s="58"/>
      <c r="M12" s="72"/>
      <c r="N12" s="72"/>
      <c r="O12" s="72">
        <v>157.4000000000001</v>
      </c>
      <c r="P12" s="72"/>
      <c r="Q12" s="72"/>
      <c r="R12" s="72"/>
      <c r="S12" s="72"/>
      <c r="T12" s="72"/>
      <c r="U12" s="72"/>
    </row>
    <row r="13" spans="1:21" ht="14.25">
      <c r="A13" s="61" t="s">
        <v>107</v>
      </c>
      <c r="B13" s="61" t="s">
        <v>109</v>
      </c>
      <c r="C13" s="61" t="s">
        <v>113</v>
      </c>
      <c r="D13" s="60" t="s">
        <v>103</v>
      </c>
      <c r="E13" s="65" t="s">
        <v>173</v>
      </c>
      <c r="F13" s="62">
        <f>SUM(G13:U13)</f>
        <v>1295.1</v>
      </c>
      <c r="G13" s="67">
        <v>236</v>
      </c>
      <c r="H13" s="58">
        <v>384</v>
      </c>
      <c r="I13" s="99"/>
      <c r="J13" s="58"/>
      <c r="K13" s="58">
        <v>515</v>
      </c>
      <c r="L13" s="58"/>
      <c r="M13" s="72"/>
      <c r="N13" s="72"/>
      <c r="O13" s="72">
        <v>160.10000000000002</v>
      </c>
      <c r="P13" s="72"/>
      <c r="Q13" s="72"/>
      <c r="R13" s="72"/>
      <c r="S13" s="72"/>
      <c r="T13" s="72"/>
      <c r="U13" s="72"/>
    </row>
    <row r="14" spans="1:21" ht="14.25">
      <c r="A14" s="61" t="s">
        <v>107</v>
      </c>
      <c r="B14" s="61" t="s">
        <v>115</v>
      </c>
      <c r="C14" s="61"/>
      <c r="D14" s="60" t="s">
        <v>103</v>
      </c>
      <c r="E14" s="65" t="s">
        <v>174</v>
      </c>
      <c r="F14" s="62">
        <f>SUM(F15:F17)</f>
        <v>14173.1</v>
      </c>
      <c r="G14" s="62">
        <f aca="true" t="shared" si="2" ref="G14:U14">SUM(G15:G17)</f>
        <v>2836.8</v>
      </c>
      <c r="H14" s="58">
        <v>3216.7</v>
      </c>
      <c r="I14" s="329"/>
      <c r="J14" s="58"/>
      <c r="K14" s="58">
        <v>7838</v>
      </c>
      <c r="L14" s="58"/>
      <c r="M14" s="62">
        <f t="shared" si="2"/>
        <v>0</v>
      </c>
      <c r="N14" s="62">
        <f t="shared" si="2"/>
        <v>0</v>
      </c>
      <c r="O14" s="62">
        <f t="shared" si="2"/>
        <v>281.60000000000036</v>
      </c>
      <c r="P14" s="62">
        <f t="shared" si="2"/>
        <v>0</v>
      </c>
      <c r="Q14" s="62">
        <f t="shared" si="2"/>
        <v>0</v>
      </c>
      <c r="R14" s="62">
        <f t="shared" si="2"/>
        <v>0</v>
      </c>
      <c r="S14" s="62">
        <f t="shared" si="2"/>
        <v>0</v>
      </c>
      <c r="T14" s="62">
        <f t="shared" si="2"/>
        <v>0</v>
      </c>
      <c r="U14" s="62">
        <f t="shared" si="2"/>
        <v>0</v>
      </c>
    </row>
    <row r="15" spans="1:21" ht="14.25">
      <c r="A15" s="61" t="s">
        <v>107</v>
      </c>
      <c r="B15" s="61" t="s">
        <v>115</v>
      </c>
      <c r="C15" s="61" t="s">
        <v>105</v>
      </c>
      <c r="D15" s="60" t="s">
        <v>103</v>
      </c>
      <c r="E15" s="65" t="s">
        <v>175</v>
      </c>
      <c r="F15" s="62">
        <f>SUM(G15:U15)</f>
        <v>134.5</v>
      </c>
      <c r="G15" s="63">
        <v>111.8</v>
      </c>
      <c r="H15" s="58">
        <v>5.7</v>
      </c>
      <c r="I15" s="63"/>
      <c r="J15" s="58"/>
      <c r="K15" s="58">
        <v>0</v>
      </c>
      <c r="L15" s="58"/>
      <c r="M15" s="72"/>
      <c r="N15" s="72"/>
      <c r="O15" s="72">
        <v>17.000000000000004</v>
      </c>
      <c r="P15" s="72"/>
      <c r="Q15" s="72"/>
      <c r="R15" s="72"/>
      <c r="S15" s="72"/>
      <c r="T15" s="72"/>
      <c r="U15" s="72"/>
    </row>
    <row r="16" spans="1:21" ht="14.25">
      <c r="A16" s="61" t="s">
        <v>107</v>
      </c>
      <c r="B16" s="61" t="s">
        <v>115</v>
      </c>
      <c r="C16" s="61" t="s">
        <v>109</v>
      </c>
      <c r="D16" s="60" t="s">
        <v>103</v>
      </c>
      <c r="E16" s="65" t="s">
        <v>176</v>
      </c>
      <c r="F16" s="62">
        <f>SUM(G16:U16)</f>
        <v>13240.6</v>
      </c>
      <c r="G16" s="67">
        <v>2369</v>
      </c>
      <c r="H16" s="58">
        <v>2832</v>
      </c>
      <c r="I16" s="99"/>
      <c r="J16" s="58"/>
      <c r="K16" s="58">
        <v>7838</v>
      </c>
      <c r="L16" s="58"/>
      <c r="M16" s="72"/>
      <c r="N16" s="72"/>
      <c r="O16" s="72">
        <v>201.60000000000036</v>
      </c>
      <c r="P16" s="72"/>
      <c r="Q16" s="72"/>
      <c r="R16" s="72"/>
      <c r="S16" s="72"/>
      <c r="T16" s="72"/>
      <c r="U16" s="72"/>
    </row>
    <row r="17" spans="1:21" ht="14.25">
      <c r="A17" s="61" t="s">
        <v>107</v>
      </c>
      <c r="B17" s="61" t="s">
        <v>115</v>
      </c>
      <c r="C17" s="61" t="s">
        <v>113</v>
      </c>
      <c r="D17" s="60" t="s">
        <v>103</v>
      </c>
      <c r="E17" s="65" t="s">
        <v>177</v>
      </c>
      <c r="F17" s="62">
        <f>SUM(G17:U17)</f>
        <v>798</v>
      </c>
      <c r="G17" s="67">
        <v>356</v>
      </c>
      <c r="H17" s="58">
        <v>379</v>
      </c>
      <c r="I17" s="63"/>
      <c r="J17" s="58"/>
      <c r="K17" s="58">
        <v>0</v>
      </c>
      <c r="L17" s="58"/>
      <c r="M17" s="72"/>
      <c r="N17" s="72"/>
      <c r="O17" s="72">
        <v>63</v>
      </c>
      <c r="P17" s="72"/>
      <c r="Q17" s="72"/>
      <c r="R17" s="72"/>
      <c r="S17" s="72"/>
      <c r="T17" s="72"/>
      <c r="U17" s="72"/>
    </row>
    <row r="18" spans="1:21" ht="14.25">
      <c r="A18" s="61" t="s">
        <v>107</v>
      </c>
      <c r="B18" s="61" t="s">
        <v>120</v>
      </c>
      <c r="C18" s="61"/>
      <c r="D18" s="60" t="s">
        <v>103</v>
      </c>
      <c r="E18" s="65" t="s">
        <v>178</v>
      </c>
      <c r="F18" s="62">
        <f>SUM(F19:F22)</f>
        <v>7891.7</v>
      </c>
      <c r="G18" s="62">
        <f aca="true" t="shared" si="3" ref="G18:P18">SUM(G19:G22)</f>
        <v>3370</v>
      </c>
      <c r="H18" s="62">
        <f t="shared" si="3"/>
        <v>4140.29</v>
      </c>
      <c r="I18" s="62">
        <f t="shared" si="3"/>
        <v>0</v>
      </c>
      <c r="J18" s="62">
        <f t="shared" si="3"/>
        <v>0</v>
      </c>
      <c r="K18" s="62">
        <f t="shared" si="3"/>
        <v>0</v>
      </c>
      <c r="L18" s="62">
        <f t="shared" si="3"/>
        <v>0</v>
      </c>
      <c r="M18" s="62">
        <f t="shared" si="3"/>
        <v>0</v>
      </c>
      <c r="N18" s="62">
        <f t="shared" si="3"/>
        <v>0</v>
      </c>
      <c r="O18" s="62">
        <f t="shared" si="3"/>
        <v>381.40999999999985</v>
      </c>
      <c r="P18" s="62">
        <f t="shared" si="3"/>
        <v>0</v>
      </c>
      <c r="Q18" s="72"/>
      <c r="R18" s="72"/>
      <c r="S18" s="72"/>
      <c r="T18" s="72"/>
      <c r="U18" s="72"/>
    </row>
    <row r="19" spans="1:21" ht="14.25">
      <c r="A19" s="61" t="s">
        <v>107</v>
      </c>
      <c r="B19" s="61" t="s">
        <v>120</v>
      </c>
      <c r="C19" s="61" t="s">
        <v>105</v>
      </c>
      <c r="D19" s="60" t="s">
        <v>103</v>
      </c>
      <c r="E19" s="65" t="s">
        <v>179</v>
      </c>
      <c r="F19" s="62">
        <f>SUM(G19:U19)</f>
        <v>652.5</v>
      </c>
      <c r="G19" s="63">
        <v>465</v>
      </c>
      <c r="H19" s="58">
        <v>136.9</v>
      </c>
      <c r="I19" s="63"/>
      <c r="J19" s="58"/>
      <c r="K19" s="58">
        <v>0</v>
      </c>
      <c r="L19" s="58"/>
      <c r="M19" s="72"/>
      <c r="N19" s="72"/>
      <c r="O19" s="72">
        <v>50.6</v>
      </c>
      <c r="P19" s="72"/>
      <c r="Q19" s="72"/>
      <c r="R19" s="72"/>
      <c r="S19" s="72"/>
      <c r="T19" s="72"/>
      <c r="U19" s="72"/>
    </row>
    <row r="20" spans="1:21" ht="14.25">
      <c r="A20" s="61" t="s">
        <v>107</v>
      </c>
      <c r="B20" s="61" t="s">
        <v>120</v>
      </c>
      <c r="C20" s="61" t="s">
        <v>109</v>
      </c>
      <c r="D20" s="60" t="s">
        <v>103</v>
      </c>
      <c r="E20" s="65" t="s">
        <v>180</v>
      </c>
      <c r="F20" s="62">
        <f>SUM(G20:U20)</f>
        <v>317.2</v>
      </c>
      <c r="G20" s="63">
        <v>215</v>
      </c>
      <c r="H20" s="58">
        <v>84.8</v>
      </c>
      <c r="I20" s="63"/>
      <c r="J20" s="58"/>
      <c r="K20" s="58">
        <v>0</v>
      </c>
      <c r="L20" s="58"/>
      <c r="M20" s="72"/>
      <c r="N20" s="72"/>
      <c r="O20" s="72">
        <v>17.39999999999999</v>
      </c>
      <c r="P20" s="72"/>
      <c r="Q20" s="72"/>
      <c r="R20" s="72"/>
      <c r="S20" s="72"/>
      <c r="T20" s="72"/>
      <c r="U20" s="72"/>
    </row>
    <row r="21" spans="1:21" ht="14.25">
      <c r="A21" s="61" t="s">
        <v>107</v>
      </c>
      <c r="B21" s="61" t="s">
        <v>120</v>
      </c>
      <c r="C21" s="61" t="s">
        <v>115</v>
      </c>
      <c r="D21" s="60" t="s">
        <v>103</v>
      </c>
      <c r="E21" s="66" t="s">
        <v>181</v>
      </c>
      <c r="F21" s="62">
        <f>SUM(G21:U21)</f>
        <v>6395</v>
      </c>
      <c r="G21" s="68">
        <v>2690</v>
      </c>
      <c r="H21" s="58">
        <v>3391.59</v>
      </c>
      <c r="I21" s="68"/>
      <c r="J21" s="58"/>
      <c r="K21" s="58">
        <v>0</v>
      </c>
      <c r="L21" s="58"/>
      <c r="M21" s="72"/>
      <c r="N21" s="72"/>
      <c r="O21" s="72">
        <v>313.40999999999985</v>
      </c>
      <c r="P21" s="72"/>
      <c r="Q21" s="72"/>
      <c r="R21" s="72"/>
      <c r="S21" s="72"/>
      <c r="T21" s="72"/>
      <c r="U21" s="72"/>
    </row>
    <row r="22" spans="1:21" ht="14.25">
      <c r="A22" s="61" t="s">
        <v>107</v>
      </c>
      <c r="B22" s="61" t="s">
        <v>120</v>
      </c>
      <c r="C22" s="61" t="s">
        <v>125</v>
      </c>
      <c r="D22" s="60" t="s">
        <v>103</v>
      </c>
      <c r="E22" s="66" t="s">
        <v>182</v>
      </c>
      <c r="F22" s="62">
        <f>SUM(G22:U22)</f>
        <v>527</v>
      </c>
      <c r="G22" s="68"/>
      <c r="H22" s="58">
        <v>527</v>
      </c>
      <c r="I22" s="68"/>
      <c r="J22" s="58"/>
      <c r="K22" s="58">
        <v>0</v>
      </c>
      <c r="L22" s="58"/>
      <c r="M22" s="72"/>
      <c r="N22" s="72"/>
      <c r="O22" s="72">
        <v>0</v>
      </c>
      <c r="P22" s="72"/>
      <c r="Q22" s="72"/>
      <c r="R22" s="72"/>
      <c r="S22" s="72"/>
      <c r="T22" s="72"/>
      <c r="U22" s="72"/>
    </row>
    <row r="23" spans="1:21" ht="14.25">
      <c r="A23" s="61" t="s">
        <v>107</v>
      </c>
      <c r="B23" s="61" t="s">
        <v>127</v>
      </c>
      <c r="C23" s="61"/>
      <c r="D23" s="60" t="s">
        <v>103</v>
      </c>
      <c r="E23" s="66" t="s">
        <v>183</v>
      </c>
      <c r="F23" s="62">
        <f>SUM(F24:F25)</f>
        <v>1483.9</v>
      </c>
      <c r="G23" s="62">
        <f aca="true" t="shared" si="4" ref="G23:P23">SUM(G24:G25)</f>
        <v>0</v>
      </c>
      <c r="H23" s="58">
        <v>1483.9</v>
      </c>
      <c r="I23" s="329"/>
      <c r="J23" s="58"/>
      <c r="K23" s="58">
        <v>0</v>
      </c>
      <c r="L23" s="58"/>
      <c r="M23" s="62">
        <f t="shared" si="4"/>
        <v>0</v>
      </c>
      <c r="N23" s="62">
        <f t="shared" si="4"/>
        <v>0</v>
      </c>
      <c r="O23" s="62">
        <f t="shared" si="4"/>
        <v>0</v>
      </c>
      <c r="P23" s="62">
        <f t="shared" si="4"/>
        <v>0</v>
      </c>
      <c r="Q23" s="72"/>
      <c r="R23" s="72"/>
      <c r="S23" s="72"/>
      <c r="T23" s="72"/>
      <c r="U23" s="72"/>
    </row>
    <row r="24" spans="1:21" ht="14.25">
      <c r="A24" s="69" t="s">
        <v>107</v>
      </c>
      <c r="B24" s="69" t="s">
        <v>127</v>
      </c>
      <c r="C24" s="69" t="s">
        <v>129</v>
      </c>
      <c r="D24" s="60" t="s">
        <v>103</v>
      </c>
      <c r="E24" s="70" t="s">
        <v>184</v>
      </c>
      <c r="F24" s="62">
        <f>SUM(G24:U24)</f>
        <v>1433.9</v>
      </c>
      <c r="G24" s="71"/>
      <c r="H24" s="58">
        <v>1433.9</v>
      </c>
      <c r="I24" s="71"/>
      <c r="J24" s="58"/>
      <c r="K24" s="58">
        <v>0</v>
      </c>
      <c r="L24" s="58"/>
      <c r="M24" s="72"/>
      <c r="N24" s="72"/>
      <c r="O24" s="72">
        <v>0</v>
      </c>
      <c r="P24" s="72"/>
      <c r="Q24" s="72"/>
      <c r="R24" s="72"/>
      <c r="S24" s="72"/>
      <c r="T24" s="72"/>
      <c r="U24" s="72"/>
    </row>
    <row r="25" spans="1:21" ht="14.25">
      <c r="A25" s="69" t="s">
        <v>107</v>
      </c>
      <c r="B25" s="69" t="s">
        <v>127</v>
      </c>
      <c r="C25" s="69" t="s">
        <v>131</v>
      </c>
      <c r="D25" s="60" t="s">
        <v>103</v>
      </c>
      <c r="E25" s="70" t="s">
        <v>185</v>
      </c>
      <c r="F25" s="62">
        <f>SUM(G25:U25)</f>
        <v>50</v>
      </c>
      <c r="G25" s="71"/>
      <c r="H25" s="58">
        <v>50</v>
      </c>
      <c r="I25" s="71"/>
      <c r="J25" s="58"/>
      <c r="K25" s="58">
        <v>0</v>
      </c>
      <c r="L25" s="58"/>
      <c r="M25" s="72"/>
      <c r="N25" s="72"/>
      <c r="O25" s="72">
        <v>0</v>
      </c>
      <c r="P25" s="72"/>
      <c r="Q25" s="72"/>
      <c r="R25" s="72"/>
      <c r="S25" s="72"/>
      <c r="T25" s="72"/>
      <c r="U25" s="72"/>
    </row>
    <row r="26" spans="1:21" ht="14.25">
      <c r="A26" s="69" t="s">
        <v>107</v>
      </c>
      <c r="B26" s="69" t="s">
        <v>113</v>
      </c>
      <c r="C26" s="69"/>
      <c r="D26" s="60" t="s">
        <v>103</v>
      </c>
      <c r="E26" s="70" t="s">
        <v>186</v>
      </c>
      <c r="F26" s="62">
        <f>SUM(G26:U26)</f>
        <v>291.8</v>
      </c>
      <c r="G26" s="71">
        <v>84.4</v>
      </c>
      <c r="H26" s="58">
        <v>180.1</v>
      </c>
      <c r="I26" s="71"/>
      <c r="J26" s="58"/>
      <c r="K26" s="58">
        <v>0</v>
      </c>
      <c r="L26" s="58"/>
      <c r="M26" s="72"/>
      <c r="N26" s="72"/>
      <c r="O26" s="72">
        <v>27.29999999999999</v>
      </c>
      <c r="P26" s="72"/>
      <c r="Q26" s="72"/>
      <c r="R26" s="72"/>
      <c r="S26" s="72"/>
      <c r="T26" s="72"/>
      <c r="U26" s="72"/>
    </row>
    <row r="27" spans="1:21" ht="14.25">
      <c r="A27" s="69" t="s">
        <v>107</v>
      </c>
      <c r="B27" s="69" t="s">
        <v>113</v>
      </c>
      <c r="C27" s="69" t="s">
        <v>105</v>
      </c>
      <c r="D27" s="60" t="s">
        <v>103</v>
      </c>
      <c r="E27" s="70" t="s">
        <v>186</v>
      </c>
      <c r="F27" s="62">
        <f>SUM(G27:U27)</f>
        <v>291.8</v>
      </c>
      <c r="G27" s="71">
        <v>84.4</v>
      </c>
      <c r="H27" s="58">
        <v>5.1</v>
      </c>
      <c r="I27" s="72"/>
      <c r="J27" s="58"/>
      <c r="K27" s="58">
        <v>175</v>
      </c>
      <c r="L27" s="58"/>
      <c r="M27" s="72"/>
      <c r="N27" s="72"/>
      <c r="O27" s="72">
        <v>27.29999999999999</v>
      </c>
      <c r="P27" s="72"/>
      <c r="Q27" s="72"/>
      <c r="R27" s="72"/>
      <c r="S27" s="72"/>
      <c r="T27" s="72"/>
      <c r="U27" s="72"/>
    </row>
  </sheetData>
  <sheetProtection formatCells="0" formatColumns="0" formatRows="0"/>
  <mergeCells count="24">
    <mergeCell ref="T4:T6"/>
    <mergeCell ref="U4:U6"/>
    <mergeCell ref="N4:N6"/>
    <mergeCell ref="O4:O6"/>
    <mergeCell ref="P4:P6"/>
    <mergeCell ref="Q4:Q6"/>
    <mergeCell ref="R4:R6"/>
    <mergeCell ref="S4:S6"/>
    <mergeCell ref="H4:H6"/>
    <mergeCell ref="I4:I6"/>
    <mergeCell ref="J4:J6"/>
    <mergeCell ref="K4:K6"/>
    <mergeCell ref="L4:L6"/>
    <mergeCell ref="M4:M6"/>
    <mergeCell ref="A2:U2"/>
    <mergeCell ref="T3:U3"/>
    <mergeCell ref="A4:C4"/>
    <mergeCell ref="A5:A6"/>
    <mergeCell ref="B5:B6"/>
    <mergeCell ref="C5:C6"/>
    <mergeCell ref="D4:D6"/>
    <mergeCell ref="E4:E6"/>
    <mergeCell ref="F4:F6"/>
    <mergeCell ref="G4:G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25"/>
  <sheetViews>
    <sheetView showGridLines="0" showZeros="0" zoomScalePageLayoutView="0" workbookViewId="0" topLeftCell="A8">
      <selection activeCell="A25" sqref="A25:IV25"/>
    </sheetView>
  </sheetViews>
  <sheetFormatPr defaultColWidth="6.75390625" defaultRowHeight="22.5" customHeight="1"/>
  <cols>
    <col min="1" max="3" width="3.625" style="315" customWidth="1"/>
    <col min="4" max="4" width="7.25390625" style="315" customWidth="1"/>
    <col min="5" max="5" width="19.50390625" style="315" customWidth="1"/>
    <col min="6" max="6" width="9.00390625" style="315" customWidth="1"/>
    <col min="7" max="7" width="8.50390625" style="315" customWidth="1"/>
    <col min="8" max="8" width="9.375" style="315" customWidth="1"/>
    <col min="9" max="9" width="7.50390625" style="315" customWidth="1"/>
    <col min="10" max="10" width="8.75390625" style="315" customWidth="1"/>
    <col min="11" max="12" width="7.50390625" style="315" customWidth="1"/>
    <col min="13" max="13" width="7.50390625" style="316" customWidth="1"/>
    <col min="14" max="14" width="8.50390625" style="315" customWidth="1"/>
    <col min="15" max="15" width="9.75390625" style="315" customWidth="1"/>
    <col min="16" max="23" width="7.50390625" style="315" customWidth="1"/>
    <col min="24" max="24" width="9.00390625" style="315" customWidth="1"/>
    <col min="25" max="26" width="7.50390625" style="315" customWidth="1"/>
    <col min="27" max="27" width="10.50390625" style="315" customWidth="1"/>
    <col min="28" max="16384" width="6.75390625" style="315" customWidth="1"/>
  </cols>
  <sheetData>
    <row r="1" spans="2:28" ht="22.5" customHeight="1">
      <c r="B1" s="317"/>
      <c r="C1" s="317"/>
      <c r="D1" s="317"/>
      <c r="E1" s="317"/>
      <c r="F1" s="317"/>
      <c r="G1" s="317"/>
      <c r="H1" s="317"/>
      <c r="I1" s="317"/>
      <c r="J1" s="317"/>
      <c r="K1" s="317"/>
      <c r="L1" s="317"/>
      <c r="N1" s="317"/>
      <c r="O1" s="317"/>
      <c r="P1" s="317"/>
      <c r="Q1" s="317"/>
      <c r="R1" s="317"/>
      <c r="S1" s="317"/>
      <c r="T1" s="317"/>
      <c r="U1" s="317"/>
      <c r="V1" s="317"/>
      <c r="W1" s="317"/>
      <c r="AA1" s="325" t="s">
        <v>187</v>
      </c>
      <c r="AB1" s="326"/>
    </row>
    <row r="2" spans="1:27" ht="22.5" customHeight="1">
      <c r="A2" s="445" t="s">
        <v>188</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row>
    <row r="3" spans="1:28" ht="22.5" customHeight="1">
      <c r="A3" s="318"/>
      <c r="B3" s="318"/>
      <c r="C3" s="318"/>
      <c r="D3" s="319"/>
      <c r="E3" s="319"/>
      <c r="F3" s="319"/>
      <c r="G3" s="319"/>
      <c r="H3" s="319"/>
      <c r="I3" s="319"/>
      <c r="J3" s="319"/>
      <c r="K3" s="319"/>
      <c r="L3" s="319"/>
      <c r="N3" s="319"/>
      <c r="O3" s="319"/>
      <c r="P3" s="319"/>
      <c r="Q3" s="319"/>
      <c r="R3" s="319"/>
      <c r="S3" s="319"/>
      <c r="T3" s="319"/>
      <c r="U3" s="319"/>
      <c r="V3" s="319"/>
      <c r="W3" s="319"/>
      <c r="Z3" s="446" t="s">
        <v>77</v>
      </c>
      <c r="AA3" s="446"/>
      <c r="AB3" s="327"/>
    </row>
    <row r="4" spans="1:27" ht="27" customHeight="1">
      <c r="A4" s="447" t="s">
        <v>97</v>
      </c>
      <c r="B4" s="447"/>
      <c r="C4" s="447"/>
      <c r="D4" s="449" t="s">
        <v>78</v>
      </c>
      <c r="E4" s="449" t="s">
        <v>98</v>
      </c>
      <c r="F4" s="449" t="s">
        <v>99</v>
      </c>
      <c r="G4" s="448" t="s">
        <v>189</v>
      </c>
      <c r="H4" s="448"/>
      <c r="I4" s="448"/>
      <c r="J4" s="448"/>
      <c r="K4" s="448"/>
      <c r="L4" s="448"/>
      <c r="M4" s="448"/>
      <c r="N4" s="448"/>
      <c r="O4" s="448" t="s">
        <v>190</v>
      </c>
      <c r="P4" s="448"/>
      <c r="Q4" s="448"/>
      <c r="R4" s="448"/>
      <c r="S4" s="448"/>
      <c r="T4" s="448"/>
      <c r="U4" s="448"/>
      <c r="V4" s="448"/>
      <c r="W4" s="451" t="s">
        <v>191</v>
      </c>
      <c r="X4" s="449" t="s">
        <v>192</v>
      </c>
      <c r="Y4" s="449"/>
      <c r="Z4" s="449"/>
      <c r="AA4" s="449"/>
    </row>
    <row r="5" spans="1:27" ht="27" customHeight="1">
      <c r="A5" s="449" t="s">
        <v>100</v>
      </c>
      <c r="B5" s="449" t="s">
        <v>101</v>
      </c>
      <c r="C5" s="449" t="s">
        <v>102</v>
      </c>
      <c r="D5" s="449"/>
      <c r="E5" s="449"/>
      <c r="F5" s="449"/>
      <c r="G5" s="449" t="s">
        <v>80</v>
      </c>
      <c r="H5" s="449" t="s">
        <v>193</v>
      </c>
      <c r="I5" s="449" t="s">
        <v>194</v>
      </c>
      <c r="J5" s="449" t="s">
        <v>195</v>
      </c>
      <c r="K5" s="449" t="s">
        <v>196</v>
      </c>
      <c r="L5" s="450" t="s">
        <v>197</v>
      </c>
      <c r="M5" s="449" t="s">
        <v>198</v>
      </c>
      <c r="N5" s="449" t="s">
        <v>199</v>
      </c>
      <c r="O5" s="449" t="s">
        <v>80</v>
      </c>
      <c r="P5" s="449" t="s">
        <v>200</v>
      </c>
      <c r="Q5" s="449" t="s">
        <v>201</v>
      </c>
      <c r="R5" s="449" t="s">
        <v>202</v>
      </c>
      <c r="S5" s="450" t="s">
        <v>203</v>
      </c>
      <c r="T5" s="449" t="s">
        <v>204</v>
      </c>
      <c r="U5" s="449" t="s">
        <v>205</v>
      </c>
      <c r="V5" s="449" t="s">
        <v>206</v>
      </c>
      <c r="W5" s="452"/>
      <c r="X5" s="449" t="s">
        <v>80</v>
      </c>
      <c r="Y5" s="449" t="s">
        <v>207</v>
      </c>
      <c r="Z5" s="449" t="s">
        <v>208</v>
      </c>
      <c r="AA5" s="449" t="s">
        <v>192</v>
      </c>
    </row>
    <row r="6" spans="1:27" ht="27" customHeight="1">
      <c r="A6" s="449"/>
      <c r="B6" s="449"/>
      <c r="C6" s="449"/>
      <c r="D6" s="449"/>
      <c r="E6" s="449"/>
      <c r="F6" s="449"/>
      <c r="G6" s="449"/>
      <c r="H6" s="449"/>
      <c r="I6" s="449"/>
      <c r="J6" s="449"/>
      <c r="K6" s="449"/>
      <c r="L6" s="450"/>
      <c r="M6" s="449"/>
      <c r="N6" s="449"/>
      <c r="O6" s="449"/>
      <c r="P6" s="449"/>
      <c r="Q6" s="449"/>
      <c r="R6" s="449"/>
      <c r="S6" s="450"/>
      <c r="T6" s="449"/>
      <c r="U6" s="449"/>
      <c r="V6" s="449"/>
      <c r="W6" s="453"/>
      <c r="X6" s="449"/>
      <c r="Y6" s="449"/>
      <c r="Z6" s="449"/>
      <c r="AA6" s="449"/>
    </row>
    <row r="7" spans="1:27" ht="22.5" customHeight="1">
      <c r="A7" s="320" t="s">
        <v>92</v>
      </c>
      <c r="B7" s="320" t="s">
        <v>92</v>
      </c>
      <c r="C7" s="320" t="s">
        <v>92</v>
      </c>
      <c r="D7" s="320" t="s">
        <v>92</v>
      </c>
      <c r="E7" s="320" t="s">
        <v>92</v>
      </c>
      <c r="F7" s="320">
        <v>1</v>
      </c>
      <c r="G7" s="320">
        <v>2</v>
      </c>
      <c r="H7" s="320">
        <v>3</v>
      </c>
      <c r="I7" s="320">
        <v>4</v>
      </c>
      <c r="J7" s="320">
        <v>5</v>
      </c>
      <c r="K7" s="320">
        <v>6</v>
      </c>
      <c r="L7" s="320">
        <v>7</v>
      </c>
      <c r="M7" s="320">
        <v>8</v>
      </c>
      <c r="N7" s="320">
        <v>9</v>
      </c>
      <c r="O7" s="320">
        <v>10</v>
      </c>
      <c r="P7" s="320">
        <v>11</v>
      </c>
      <c r="Q7" s="320">
        <v>12</v>
      </c>
      <c r="R7" s="320">
        <v>13</v>
      </c>
      <c r="S7" s="320">
        <v>14</v>
      </c>
      <c r="T7" s="320">
        <v>15</v>
      </c>
      <c r="U7" s="320">
        <v>16</v>
      </c>
      <c r="V7" s="320">
        <v>17</v>
      </c>
      <c r="W7" s="320">
        <v>18</v>
      </c>
      <c r="X7" s="320">
        <v>19</v>
      </c>
      <c r="Y7" s="320">
        <v>20</v>
      </c>
      <c r="Z7" s="320">
        <v>21</v>
      </c>
      <c r="AA7" s="320">
        <v>22</v>
      </c>
    </row>
    <row r="8" spans="1:27" ht="22.5" customHeight="1">
      <c r="A8" s="59">
        <v>210</v>
      </c>
      <c r="B8" s="59"/>
      <c r="C8" s="59"/>
      <c r="D8" s="60" t="s">
        <v>103</v>
      </c>
      <c r="E8" s="59" t="s">
        <v>104</v>
      </c>
      <c r="F8" s="320">
        <v>11503.179999999998</v>
      </c>
      <c r="G8" s="320">
        <v>7660.644000000001</v>
      </c>
      <c r="H8" s="320">
        <v>3967.1840000000007</v>
      </c>
      <c r="I8" s="320">
        <v>0</v>
      </c>
      <c r="J8" s="320">
        <v>167.1</v>
      </c>
      <c r="K8" s="320">
        <v>0</v>
      </c>
      <c r="L8" s="320">
        <v>0</v>
      </c>
      <c r="M8" s="320">
        <v>3526.36</v>
      </c>
      <c r="N8" s="320">
        <v>0</v>
      </c>
      <c r="O8" s="320">
        <v>2259.652</v>
      </c>
      <c r="P8" s="320">
        <v>1298.8799999999999</v>
      </c>
      <c r="Q8" s="320">
        <v>658.7719999999999</v>
      </c>
      <c r="R8" s="320">
        <v>0</v>
      </c>
      <c r="S8" s="320">
        <v>119.5</v>
      </c>
      <c r="T8" s="320">
        <v>182.5</v>
      </c>
      <c r="U8" s="320">
        <v>0</v>
      </c>
      <c r="V8" s="320">
        <v>0</v>
      </c>
      <c r="W8" s="320">
        <v>1053.808</v>
      </c>
      <c r="X8" s="320">
        <v>529.0759999999998</v>
      </c>
      <c r="Y8" s="320">
        <v>0</v>
      </c>
      <c r="Z8" s="320">
        <v>139.6</v>
      </c>
      <c r="AA8" s="320">
        <v>389.4759999999999</v>
      </c>
    </row>
    <row r="9" spans="1:27" ht="22.5" customHeight="1">
      <c r="A9" s="59">
        <v>210</v>
      </c>
      <c r="B9" s="61" t="s">
        <v>105</v>
      </c>
      <c r="C9" s="59"/>
      <c r="D9" s="60" t="s">
        <v>103</v>
      </c>
      <c r="E9" s="59" t="s">
        <v>106</v>
      </c>
      <c r="F9" s="63">
        <v>690.5</v>
      </c>
      <c r="G9" s="232">
        <f>SUM(H9:N9)</f>
        <v>367.1</v>
      </c>
      <c r="H9" s="232">
        <v>200</v>
      </c>
      <c r="I9" s="232"/>
      <c r="J9" s="232">
        <v>167.1</v>
      </c>
      <c r="K9" s="232"/>
      <c r="L9" s="232"/>
      <c r="M9" s="234"/>
      <c r="N9" s="232"/>
      <c r="O9" s="232">
        <v>126.2</v>
      </c>
      <c r="P9" s="232">
        <v>83.4</v>
      </c>
      <c r="Q9" s="232">
        <v>38</v>
      </c>
      <c r="R9" s="232"/>
      <c r="S9" s="232"/>
      <c r="T9" s="232">
        <v>4.8</v>
      </c>
      <c r="U9" s="232"/>
      <c r="V9" s="232"/>
      <c r="W9" s="232">
        <v>57.6</v>
      </c>
      <c r="X9" s="232">
        <v>139.6</v>
      </c>
      <c r="Y9" s="232"/>
      <c r="Z9" s="232">
        <v>139.6</v>
      </c>
      <c r="AA9" s="232"/>
    </row>
    <row r="10" spans="1:256" s="54" customFormat="1" ht="26.25" customHeight="1">
      <c r="A10" s="61" t="s">
        <v>107</v>
      </c>
      <c r="B10" s="61" t="s">
        <v>105</v>
      </c>
      <c r="C10" s="61" t="s">
        <v>105</v>
      </c>
      <c r="D10" s="60" t="s">
        <v>103</v>
      </c>
      <c r="E10" s="65" t="s">
        <v>108</v>
      </c>
      <c r="F10" s="63">
        <v>690.5</v>
      </c>
      <c r="G10" s="232">
        <f>SUM(H10:N10)</f>
        <v>367.1</v>
      </c>
      <c r="H10" s="232">
        <v>200</v>
      </c>
      <c r="I10" s="232"/>
      <c r="J10" s="232">
        <v>167.1</v>
      </c>
      <c r="K10" s="232"/>
      <c r="L10" s="232"/>
      <c r="M10" s="234"/>
      <c r="N10" s="232"/>
      <c r="O10" s="232">
        <v>126.2</v>
      </c>
      <c r="P10" s="232">
        <v>83.4</v>
      </c>
      <c r="Q10" s="232">
        <v>38</v>
      </c>
      <c r="R10" s="232"/>
      <c r="S10" s="232"/>
      <c r="T10" s="232">
        <v>4.8</v>
      </c>
      <c r="U10" s="232"/>
      <c r="V10" s="232"/>
      <c r="W10" s="232">
        <v>57.6</v>
      </c>
      <c r="X10" s="232">
        <v>139.6</v>
      </c>
      <c r="Y10" s="232"/>
      <c r="Z10" s="232">
        <v>139.6</v>
      </c>
      <c r="AA10" s="232"/>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328"/>
      <c r="GB10" s="328"/>
      <c r="GC10" s="328"/>
      <c r="GD10" s="328"/>
      <c r="GE10" s="328"/>
      <c r="GF10" s="328"/>
      <c r="GG10" s="328"/>
      <c r="GH10" s="328"/>
      <c r="GI10" s="328"/>
      <c r="GJ10" s="328"/>
      <c r="GK10" s="328"/>
      <c r="GL10" s="328"/>
      <c r="GM10" s="328"/>
      <c r="GN10" s="328"/>
      <c r="GO10" s="328"/>
      <c r="GP10" s="328"/>
      <c r="GQ10" s="328"/>
      <c r="GR10" s="328"/>
      <c r="GS10" s="328"/>
      <c r="GT10" s="328"/>
      <c r="GU10" s="328"/>
      <c r="GV10" s="328"/>
      <c r="GW10" s="328"/>
      <c r="GX10" s="328"/>
      <c r="GY10" s="328"/>
      <c r="GZ10" s="328"/>
      <c r="HA10" s="328"/>
      <c r="HB10" s="328"/>
      <c r="HC10" s="328"/>
      <c r="HD10" s="328"/>
      <c r="HE10" s="328"/>
      <c r="HF10" s="328"/>
      <c r="HG10" s="328"/>
      <c r="HH10" s="328"/>
      <c r="HI10" s="328"/>
      <c r="HJ10" s="328"/>
      <c r="HK10" s="328"/>
      <c r="HL10" s="328"/>
      <c r="HM10" s="328"/>
      <c r="HN10" s="328"/>
      <c r="HO10" s="328"/>
      <c r="HP10" s="328"/>
      <c r="HQ10" s="328"/>
      <c r="HR10" s="328"/>
      <c r="HS10" s="328"/>
      <c r="HT10" s="328"/>
      <c r="HU10" s="328"/>
      <c r="HV10" s="328"/>
      <c r="HW10" s="328"/>
      <c r="HX10" s="328"/>
      <c r="HY10" s="328"/>
      <c r="HZ10" s="328"/>
      <c r="IA10" s="328"/>
      <c r="IB10" s="328"/>
      <c r="IC10" s="328"/>
      <c r="ID10" s="328"/>
      <c r="IE10" s="328"/>
      <c r="IF10" s="328"/>
      <c r="IG10" s="328"/>
      <c r="IH10" s="328"/>
      <c r="II10" s="328"/>
      <c r="IJ10" s="328"/>
      <c r="IK10" s="328"/>
      <c r="IL10" s="328"/>
      <c r="IM10" s="328"/>
      <c r="IN10" s="328"/>
      <c r="IO10" s="328"/>
      <c r="IP10" s="328"/>
      <c r="IQ10" s="328"/>
      <c r="IR10" s="328"/>
      <c r="IS10" s="328"/>
      <c r="IT10" s="328"/>
      <c r="IU10" s="328"/>
      <c r="IV10" s="328"/>
    </row>
    <row r="11" spans="1:256" s="54" customFormat="1" ht="26.25" customHeight="1">
      <c r="A11" s="61" t="s">
        <v>107</v>
      </c>
      <c r="B11" s="61" t="s">
        <v>109</v>
      </c>
      <c r="C11" s="61"/>
      <c r="D11" s="60" t="s">
        <v>103</v>
      </c>
      <c r="E11" s="65" t="s">
        <v>110</v>
      </c>
      <c r="F11" s="63">
        <f>SUM(F12:F14)</f>
        <v>4521.48</v>
      </c>
      <c r="G11" s="63">
        <f aca="true" t="shared" si="0" ref="G11:AA11">SUM(G12:G14)</f>
        <v>3393</v>
      </c>
      <c r="H11" s="63">
        <f t="shared" si="0"/>
        <v>1754</v>
      </c>
      <c r="I11" s="63">
        <f t="shared" si="0"/>
        <v>0</v>
      </c>
      <c r="J11" s="63">
        <f t="shared" si="0"/>
        <v>0</v>
      </c>
      <c r="K11" s="63">
        <f t="shared" si="0"/>
        <v>0</v>
      </c>
      <c r="L11" s="63">
        <f t="shared" si="0"/>
        <v>0</v>
      </c>
      <c r="M11" s="63">
        <f t="shared" si="0"/>
        <v>1639</v>
      </c>
      <c r="N11" s="63">
        <f t="shared" si="0"/>
        <v>0</v>
      </c>
      <c r="O11" s="63">
        <f t="shared" si="0"/>
        <v>638.8</v>
      </c>
      <c r="P11" s="63">
        <f t="shared" si="0"/>
        <v>271.8</v>
      </c>
      <c r="Q11" s="63">
        <f t="shared" si="0"/>
        <v>243.3</v>
      </c>
      <c r="R11" s="63">
        <f t="shared" si="0"/>
        <v>0</v>
      </c>
      <c r="S11" s="63">
        <f t="shared" si="0"/>
        <v>23</v>
      </c>
      <c r="T11" s="63">
        <f t="shared" si="0"/>
        <v>100.7</v>
      </c>
      <c r="U11" s="63">
        <f t="shared" si="0"/>
        <v>0</v>
      </c>
      <c r="V11" s="63">
        <f t="shared" si="0"/>
        <v>0</v>
      </c>
      <c r="W11" s="63">
        <f t="shared" si="0"/>
        <v>430</v>
      </c>
      <c r="X11" s="63">
        <f t="shared" si="0"/>
        <v>59.68000000000001</v>
      </c>
      <c r="Y11" s="63">
        <f t="shared" si="0"/>
        <v>0</v>
      </c>
      <c r="Z11" s="63">
        <f t="shared" si="0"/>
        <v>0</v>
      </c>
      <c r="AA11" s="63">
        <f t="shared" si="0"/>
        <v>59.68000000000001</v>
      </c>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c r="HU11" s="328"/>
      <c r="HV11" s="328"/>
      <c r="HW11" s="328"/>
      <c r="HX11" s="328"/>
      <c r="HY11" s="328"/>
      <c r="HZ11" s="328"/>
      <c r="IA11" s="328"/>
      <c r="IB11" s="328"/>
      <c r="IC11" s="328"/>
      <c r="ID11" s="328"/>
      <c r="IE11" s="328"/>
      <c r="IF11" s="328"/>
      <c r="IG11" s="328"/>
      <c r="IH11" s="328"/>
      <c r="II11" s="328"/>
      <c r="IJ11" s="328"/>
      <c r="IK11" s="328"/>
      <c r="IL11" s="328"/>
      <c r="IM11" s="328"/>
      <c r="IN11" s="328"/>
      <c r="IO11" s="328"/>
      <c r="IP11" s="328"/>
      <c r="IQ11" s="328"/>
      <c r="IR11" s="328"/>
      <c r="IS11" s="328"/>
      <c r="IT11" s="328"/>
      <c r="IU11" s="328"/>
      <c r="IV11" s="328"/>
    </row>
    <row r="12" spans="1:256" s="54" customFormat="1" ht="26.25" customHeight="1">
      <c r="A12" s="61" t="s">
        <v>107</v>
      </c>
      <c r="B12" s="61" t="s">
        <v>109</v>
      </c>
      <c r="C12" s="61" t="s">
        <v>105</v>
      </c>
      <c r="D12" s="60" t="s">
        <v>103</v>
      </c>
      <c r="E12" s="65" t="s">
        <v>111</v>
      </c>
      <c r="F12" s="63">
        <v>3406.48</v>
      </c>
      <c r="G12" s="232">
        <f>SUM(H12:N12)</f>
        <v>2790</v>
      </c>
      <c r="H12" s="232">
        <v>1442</v>
      </c>
      <c r="I12" s="232"/>
      <c r="J12" s="232"/>
      <c r="K12" s="232"/>
      <c r="L12" s="232"/>
      <c r="M12" s="234">
        <v>1348</v>
      </c>
      <c r="N12" s="232"/>
      <c r="O12" s="232">
        <f>SUM(P12:V12)</f>
        <v>377.8</v>
      </c>
      <c r="P12" s="232">
        <v>150.8</v>
      </c>
      <c r="Q12" s="232">
        <v>167.3</v>
      </c>
      <c r="R12" s="232"/>
      <c r="S12" s="232">
        <v>10</v>
      </c>
      <c r="T12" s="232">
        <v>49.7</v>
      </c>
      <c r="U12" s="232"/>
      <c r="V12" s="232"/>
      <c r="W12" s="232">
        <v>230</v>
      </c>
      <c r="X12" s="232">
        <f>F12-G12-O12-W12</f>
        <v>8.680000000000007</v>
      </c>
      <c r="Y12" s="232"/>
      <c r="Z12" s="232"/>
      <c r="AA12" s="232">
        <f>X12</f>
        <v>8.680000000000007</v>
      </c>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c r="IL12" s="328"/>
      <c r="IM12" s="328"/>
      <c r="IN12" s="328"/>
      <c r="IO12" s="328"/>
      <c r="IP12" s="328"/>
      <c r="IQ12" s="328"/>
      <c r="IR12" s="328"/>
      <c r="IS12" s="328"/>
      <c r="IT12" s="328"/>
      <c r="IU12" s="328"/>
      <c r="IV12" s="328"/>
    </row>
    <row r="13" spans="1:256" s="54" customFormat="1" ht="26.25" customHeight="1">
      <c r="A13" s="61" t="s">
        <v>107</v>
      </c>
      <c r="B13" s="61" t="s">
        <v>109</v>
      </c>
      <c r="C13" s="61" t="s">
        <v>109</v>
      </c>
      <c r="D13" s="60" t="s">
        <v>103</v>
      </c>
      <c r="E13" s="66" t="s">
        <v>112</v>
      </c>
      <c r="F13" s="63">
        <v>879</v>
      </c>
      <c r="G13" s="232">
        <f>SUM(H13:N13)</f>
        <v>486</v>
      </c>
      <c r="H13" s="233">
        <v>256</v>
      </c>
      <c r="I13" s="233"/>
      <c r="J13" s="233"/>
      <c r="K13" s="233"/>
      <c r="L13" s="233"/>
      <c r="M13" s="235">
        <v>230</v>
      </c>
      <c r="N13" s="233"/>
      <c r="O13" s="232">
        <f>SUM(P13:V13)</f>
        <v>183</v>
      </c>
      <c r="P13" s="233">
        <v>86</v>
      </c>
      <c r="Q13" s="233">
        <v>53</v>
      </c>
      <c r="R13" s="233">
        <v>0</v>
      </c>
      <c r="S13" s="233">
        <v>8</v>
      </c>
      <c r="T13" s="233">
        <v>36</v>
      </c>
      <c r="U13" s="233"/>
      <c r="V13" s="233"/>
      <c r="W13" s="232">
        <v>159</v>
      </c>
      <c r="X13" s="232">
        <f>F13-G13-O13-W13</f>
        <v>51</v>
      </c>
      <c r="Y13" s="233"/>
      <c r="Z13" s="233"/>
      <c r="AA13" s="232">
        <f>X13</f>
        <v>51</v>
      </c>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c r="IO13" s="328"/>
      <c r="IP13" s="328"/>
      <c r="IQ13" s="328"/>
      <c r="IR13" s="328"/>
      <c r="IS13" s="328"/>
      <c r="IT13" s="328"/>
      <c r="IU13" s="328"/>
      <c r="IV13" s="328"/>
    </row>
    <row r="14" spans="1:256" s="54" customFormat="1" ht="26.25" customHeight="1">
      <c r="A14" s="61" t="s">
        <v>107</v>
      </c>
      <c r="B14" s="61" t="s">
        <v>109</v>
      </c>
      <c r="C14" s="61" t="s">
        <v>113</v>
      </c>
      <c r="D14" s="60" t="s">
        <v>103</v>
      </c>
      <c r="E14" s="65" t="s">
        <v>114</v>
      </c>
      <c r="F14" s="67">
        <v>236</v>
      </c>
      <c r="G14" s="232">
        <f>SUM(H14:N14)</f>
        <v>117</v>
      </c>
      <c r="H14" s="233">
        <v>56</v>
      </c>
      <c r="I14" s="233"/>
      <c r="J14" s="233"/>
      <c r="K14" s="233"/>
      <c r="L14" s="233"/>
      <c r="M14" s="235">
        <v>61</v>
      </c>
      <c r="N14" s="233"/>
      <c r="O14" s="232">
        <f>SUM(P14:V14)</f>
        <v>78</v>
      </c>
      <c r="P14" s="233">
        <v>35</v>
      </c>
      <c r="Q14" s="233">
        <v>23</v>
      </c>
      <c r="R14" s="233"/>
      <c r="S14" s="233">
        <v>5</v>
      </c>
      <c r="T14" s="233">
        <v>15</v>
      </c>
      <c r="U14" s="233"/>
      <c r="V14" s="233"/>
      <c r="W14" s="232">
        <v>41</v>
      </c>
      <c r="X14" s="232">
        <f>F14-G14-O14-W14</f>
        <v>0</v>
      </c>
      <c r="Y14" s="233"/>
      <c r="Z14" s="233"/>
      <c r="AA14" s="232">
        <f>X14</f>
        <v>0</v>
      </c>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c r="HU14" s="328"/>
      <c r="HV14" s="328"/>
      <c r="HW14" s="328"/>
      <c r="HX14" s="328"/>
      <c r="HY14" s="328"/>
      <c r="HZ14" s="328"/>
      <c r="IA14" s="328"/>
      <c r="IB14" s="328"/>
      <c r="IC14" s="328"/>
      <c r="ID14" s="328"/>
      <c r="IE14" s="328"/>
      <c r="IF14" s="328"/>
      <c r="IG14" s="328"/>
      <c r="IH14" s="328"/>
      <c r="II14" s="328"/>
      <c r="IJ14" s="328"/>
      <c r="IK14" s="328"/>
      <c r="IL14" s="328"/>
      <c r="IM14" s="328"/>
      <c r="IN14" s="328"/>
      <c r="IO14" s="328"/>
      <c r="IP14" s="328"/>
      <c r="IQ14" s="328"/>
      <c r="IR14" s="328"/>
      <c r="IS14" s="328"/>
      <c r="IT14" s="328"/>
      <c r="IU14" s="328"/>
      <c r="IV14" s="328"/>
    </row>
    <row r="15" spans="1:256" s="54" customFormat="1" ht="26.25" customHeight="1">
      <c r="A15" s="61" t="s">
        <v>107</v>
      </c>
      <c r="B15" s="61" t="s">
        <v>115</v>
      </c>
      <c r="C15" s="61"/>
      <c r="D15" s="60" t="s">
        <v>103</v>
      </c>
      <c r="E15" s="65" t="s">
        <v>209</v>
      </c>
      <c r="F15" s="67">
        <f>SUM(F16:F18)</f>
        <v>2836.8</v>
      </c>
      <c r="G15" s="67">
        <f aca="true" t="shared" si="1" ref="G15:AA15">SUM(G16:G18)</f>
        <v>1758.816</v>
      </c>
      <c r="H15" s="67">
        <f t="shared" si="1"/>
        <v>907.776</v>
      </c>
      <c r="I15" s="67">
        <f t="shared" si="1"/>
        <v>0</v>
      </c>
      <c r="J15" s="67">
        <f t="shared" si="1"/>
        <v>0</v>
      </c>
      <c r="K15" s="67">
        <f t="shared" si="1"/>
        <v>0</v>
      </c>
      <c r="L15" s="67">
        <f t="shared" si="1"/>
        <v>0</v>
      </c>
      <c r="M15" s="67">
        <f t="shared" si="1"/>
        <v>851.0399999999998</v>
      </c>
      <c r="N15" s="67">
        <f t="shared" si="1"/>
        <v>0</v>
      </c>
      <c r="O15" s="67">
        <f t="shared" si="1"/>
        <v>727.728</v>
      </c>
      <c r="P15" s="67">
        <f t="shared" si="1"/>
        <v>425.5199999999999</v>
      </c>
      <c r="Q15" s="67">
        <f t="shared" si="1"/>
        <v>170.20799999999997</v>
      </c>
      <c r="R15" s="67">
        <f t="shared" si="1"/>
        <v>0</v>
      </c>
      <c r="S15" s="67">
        <f t="shared" si="1"/>
        <v>82</v>
      </c>
      <c r="T15" s="67">
        <f t="shared" si="1"/>
        <v>50</v>
      </c>
      <c r="U15" s="67">
        <f t="shared" si="1"/>
        <v>0</v>
      </c>
      <c r="V15" s="67">
        <f t="shared" si="1"/>
        <v>0</v>
      </c>
      <c r="W15" s="67">
        <f t="shared" si="1"/>
        <v>255.31199999999998</v>
      </c>
      <c r="X15" s="67">
        <f t="shared" si="1"/>
        <v>94.94400000000005</v>
      </c>
      <c r="Y15" s="67">
        <f t="shared" si="1"/>
        <v>0</v>
      </c>
      <c r="Z15" s="67">
        <f t="shared" si="1"/>
        <v>0</v>
      </c>
      <c r="AA15" s="67">
        <f t="shared" si="1"/>
        <v>94.94400000000005</v>
      </c>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c r="IO15" s="328"/>
      <c r="IP15" s="328"/>
      <c r="IQ15" s="328"/>
      <c r="IR15" s="328"/>
      <c r="IS15" s="328"/>
      <c r="IT15" s="328"/>
      <c r="IU15" s="328"/>
      <c r="IV15" s="328"/>
    </row>
    <row r="16" spans="1:256" s="54" customFormat="1" ht="26.25" customHeight="1">
      <c r="A16" s="61" t="s">
        <v>107</v>
      </c>
      <c r="B16" s="61" t="s">
        <v>115</v>
      </c>
      <c r="C16" s="61" t="s">
        <v>105</v>
      </c>
      <c r="D16" s="60" t="s">
        <v>103</v>
      </c>
      <c r="E16" s="65" t="s">
        <v>117</v>
      </c>
      <c r="F16" s="63">
        <v>111.8</v>
      </c>
      <c r="G16" s="232">
        <f>SUM(H16:N16)</f>
        <v>69.316</v>
      </c>
      <c r="H16" s="233">
        <f>F16*0.32</f>
        <v>35.776</v>
      </c>
      <c r="I16" s="233"/>
      <c r="J16" s="233"/>
      <c r="K16" s="233"/>
      <c r="L16" s="233"/>
      <c r="M16" s="235">
        <f>F16*0.3</f>
        <v>33.54</v>
      </c>
      <c r="N16" s="233"/>
      <c r="O16" s="232">
        <f>SUM(P16:V16)</f>
        <v>31.477999999999998</v>
      </c>
      <c r="P16" s="233">
        <f>F16*0.15</f>
        <v>16.77</v>
      </c>
      <c r="Q16" s="233">
        <f>F16*0.06</f>
        <v>6.707999999999999</v>
      </c>
      <c r="R16" s="233"/>
      <c r="S16" s="233">
        <v>2</v>
      </c>
      <c r="T16" s="233">
        <v>6</v>
      </c>
      <c r="U16" s="233"/>
      <c r="V16" s="233"/>
      <c r="W16" s="232">
        <f>F16*0.09</f>
        <v>10.062</v>
      </c>
      <c r="X16" s="232">
        <f>F16-G16-O16-W16</f>
        <v>0.9439999999999973</v>
      </c>
      <c r="Y16" s="233"/>
      <c r="Z16" s="233"/>
      <c r="AA16" s="232">
        <f>X16</f>
        <v>0.9439999999999973</v>
      </c>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c r="IL16" s="328"/>
      <c r="IM16" s="328"/>
      <c r="IN16" s="328"/>
      <c r="IO16" s="328"/>
      <c r="IP16" s="328"/>
      <c r="IQ16" s="328"/>
      <c r="IR16" s="328"/>
      <c r="IS16" s="328"/>
      <c r="IT16" s="328"/>
      <c r="IU16" s="328"/>
      <c r="IV16" s="328"/>
    </row>
    <row r="17" spans="1:256" s="54" customFormat="1" ht="26.25" customHeight="1">
      <c r="A17" s="61" t="s">
        <v>107</v>
      </c>
      <c r="B17" s="61" t="s">
        <v>115</v>
      </c>
      <c r="C17" s="61" t="s">
        <v>109</v>
      </c>
      <c r="D17" s="60" t="s">
        <v>103</v>
      </c>
      <c r="E17" s="65" t="s">
        <v>118</v>
      </c>
      <c r="F17" s="67">
        <v>2369</v>
      </c>
      <c r="G17" s="232">
        <f>SUM(H17:N17)</f>
        <v>1468.78</v>
      </c>
      <c r="H17" s="233">
        <f>F17*0.32</f>
        <v>758.08</v>
      </c>
      <c r="I17" s="233"/>
      <c r="J17" s="233"/>
      <c r="K17" s="233"/>
      <c r="L17" s="233"/>
      <c r="M17" s="235">
        <f>F17*0.3</f>
        <v>710.6999999999999</v>
      </c>
      <c r="N17" s="233"/>
      <c r="O17" s="232">
        <f>SUM(P17:V17)</f>
        <v>611.49</v>
      </c>
      <c r="P17" s="233">
        <f>F17*0.15</f>
        <v>355.34999999999997</v>
      </c>
      <c r="Q17" s="233">
        <f>F17*0.06</f>
        <v>142.14</v>
      </c>
      <c r="R17" s="233"/>
      <c r="S17" s="233">
        <v>78</v>
      </c>
      <c r="T17" s="233">
        <v>36</v>
      </c>
      <c r="U17" s="233"/>
      <c r="V17" s="233"/>
      <c r="W17" s="232">
        <f>F17*0.09</f>
        <v>213.20999999999998</v>
      </c>
      <c r="X17" s="232">
        <f>F17-G17-O17-W17</f>
        <v>75.52000000000004</v>
      </c>
      <c r="Y17" s="233"/>
      <c r="Z17" s="233"/>
      <c r="AA17" s="232">
        <f>X17</f>
        <v>75.52000000000004</v>
      </c>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c r="HU17" s="328"/>
      <c r="HV17" s="328"/>
      <c r="HW17" s="328"/>
      <c r="HX17" s="328"/>
      <c r="HY17" s="328"/>
      <c r="HZ17" s="328"/>
      <c r="IA17" s="328"/>
      <c r="IB17" s="328"/>
      <c r="IC17" s="328"/>
      <c r="ID17" s="328"/>
      <c r="IE17" s="328"/>
      <c r="IF17" s="328"/>
      <c r="IG17" s="328"/>
      <c r="IH17" s="328"/>
      <c r="II17" s="328"/>
      <c r="IJ17" s="328"/>
      <c r="IK17" s="328"/>
      <c r="IL17" s="328"/>
      <c r="IM17" s="328"/>
      <c r="IN17" s="328"/>
      <c r="IO17" s="328"/>
      <c r="IP17" s="328"/>
      <c r="IQ17" s="328"/>
      <c r="IR17" s="328"/>
      <c r="IS17" s="328"/>
      <c r="IT17" s="328"/>
      <c r="IU17" s="328"/>
      <c r="IV17" s="328"/>
    </row>
    <row r="18" spans="1:256" s="54" customFormat="1" ht="26.25" customHeight="1">
      <c r="A18" s="61" t="s">
        <v>107</v>
      </c>
      <c r="B18" s="61" t="s">
        <v>115</v>
      </c>
      <c r="C18" s="61" t="s">
        <v>113</v>
      </c>
      <c r="D18" s="60" t="s">
        <v>103</v>
      </c>
      <c r="E18" s="65" t="s">
        <v>119</v>
      </c>
      <c r="F18" s="67">
        <v>356</v>
      </c>
      <c r="G18" s="232">
        <f aca="true" t="shared" si="2" ref="G18:G24">SUM(H18:N18)</f>
        <v>220.72</v>
      </c>
      <c r="H18" s="233">
        <f aca="true" t="shared" si="3" ref="H18:H24">F18*0.32</f>
        <v>113.92</v>
      </c>
      <c r="I18" s="233"/>
      <c r="J18" s="233"/>
      <c r="K18" s="233"/>
      <c r="L18" s="233"/>
      <c r="M18" s="235">
        <f aca="true" t="shared" si="4" ref="M18:M24">F18*0.3</f>
        <v>106.8</v>
      </c>
      <c r="N18" s="233"/>
      <c r="O18" s="232">
        <f aca="true" t="shared" si="5" ref="O18:O24">SUM(P18:V18)</f>
        <v>84.75999999999999</v>
      </c>
      <c r="P18" s="233">
        <f aca="true" t="shared" si="6" ref="P18:P24">F18*0.15</f>
        <v>53.4</v>
      </c>
      <c r="Q18" s="233">
        <f aca="true" t="shared" si="7" ref="Q18:Q24">F18*0.06</f>
        <v>21.36</v>
      </c>
      <c r="R18" s="233"/>
      <c r="S18" s="233">
        <v>2</v>
      </c>
      <c r="T18" s="233">
        <v>8</v>
      </c>
      <c r="U18" s="233"/>
      <c r="V18" s="233"/>
      <c r="W18" s="232">
        <f aca="true" t="shared" si="8" ref="W18:W24">F18*0.09</f>
        <v>32.04</v>
      </c>
      <c r="X18" s="232">
        <f aca="true" t="shared" si="9" ref="X18:X24">F18-G18-O18-W18</f>
        <v>18.48000000000001</v>
      </c>
      <c r="Y18" s="233"/>
      <c r="Z18" s="233"/>
      <c r="AA18" s="232">
        <f aca="true" t="shared" si="10" ref="AA18:AA24">X18</f>
        <v>18.48000000000001</v>
      </c>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328"/>
      <c r="FG18" s="328"/>
      <c r="FH18" s="328"/>
      <c r="FI18" s="328"/>
      <c r="FJ18" s="328"/>
      <c r="FK18" s="328"/>
      <c r="FL18" s="328"/>
      <c r="FM18" s="328"/>
      <c r="FN18" s="328"/>
      <c r="FO18" s="328"/>
      <c r="FP18" s="328"/>
      <c r="FQ18" s="328"/>
      <c r="FR18" s="328"/>
      <c r="FS18" s="328"/>
      <c r="FT18" s="328"/>
      <c r="FU18" s="328"/>
      <c r="FV18" s="328"/>
      <c r="FW18" s="328"/>
      <c r="FX18" s="328"/>
      <c r="FY18" s="328"/>
      <c r="FZ18" s="328"/>
      <c r="GA18" s="328"/>
      <c r="GB18" s="328"/>
      <c r="GC18" s="328"/>
      <c r="GD18" s="328"/>
      <c r="GE18" s="328"/>
      <c r="GF18" s="328"/>
      <c r="GG18" s="328"/>
      <c r="GH18" s="328"/>
      <c r="GI18" s="328"/>
      <c r="GJ18" s="328"/>
      <c r="GK18" s="328"/>
      <c r="GL18" s="328"/>
      <c r="GM18" s="328"/>
      <c r="GN18" s="328"/>
      <c r="GO18" s="328"/>
      <c r="GP18" s="328"/>
      <c r="GQ18" s="328"/>
      <c r="GR18" s="328"/>
      <c r="GS18" s="328"/>
      <c r="GT18" s="328"/>
      <c r="GU18" s="328"/>
      <c r="GV18" s="328"/>
      <c r="GW18" s="328"/>
      <c r="GX18" s="328"/>
      <c r="GY18" s="328"/>
      <c r="GZ18" s="328"/>
      <c r="HA18" s="328"/>
      <c r="HB18" s="328"/>
      <c r="HC18" s="328"/>
      <c r="HD18" s="328"/>
      <c r="HE18" s="328"/>
      <c r="HF18" s="328"/>
      <c r="HG18" s="328"/>
      <c r="HH18" s="328"/>
      <c r="HI18" s="328"/>
      <c r="HJ18" s="328"/>
      <c r="HK18" s="328"/>
      <c r="HL18" s="328"/>
      <c r="HM18" s="328"/>
      <c r="HN18" s="328"/>
      <c r="HO18" s="328"/>
      <c r="HP18" s="328"/>
      <c r="HQ18" s="328"/>
      <c r="HR18" s="328"/>
      <c r="HS18" s="328"/>
      <c r="HT18" s="328"/>
      <c r="HU18" s="328"/>
      <c r="HV18" s="328"/>
      <c r="HW18" s="328"/>
      <c r="HX18" s="328"/>
      <c r="HY18" s="328"/>
      <c r="HZ18" s="328"/>
      <c r="IA18" s="328"/>
      <c r="IB18" s="328"/>
      <c r="IC18" s="328"/>
      <c r="ID18" s="328"/>
      <c r="IE18" s="328"/>
      <c r="IF18" s="328"/>
      <c r="IG18" s="328"/>
      <c r="IH18" s="328"/>
      <c r="II18" s="328"/>
      <c r="IJ18" s="328"/>
      <c r="IK18" s="328"/>
      <c r="IL18" s="328"/>
      <c r="IM18" s="328"/>
      <c r="IN18" s="328"/>
      <c r="IO18" s="328"/>
      <c r="IP18" s="328"/>
      <c r="IQ18" s="328"/>
      <c r="IR18" s="328"/>
      <c r="IS18" s="328"/>
      <c r="IT18" s="328"/>
      <c r="IU18" s="328"/>
      <c r="IV18" s="328"/>
    </row>
    <row r="19" spans="1:256" s="54" customFormat="1" ht="26.25" customHeight="1">
      <c r="A19" s="61" t="s">
        <v>107</v>
      </c>
      <c r="B19" s="61" t="s">
        <v>120</v>
      </c>
      <c r="C19" s="61"/>
      <c r="D19" s="60" t="s">
        <v>103</v>
      </c>
      <c r="E19" s="65" t="s">
        <v>121</v>
      </c>
      <c r="F19" s="67">
        <f>SUM(F20:F22)</f>
        <v>3370</v>
      </c>
      <c r="G19" s="67">
        <f aca="true" t="shared" si="11" ref="G19:AA19">SUM(G20:G22)</f>
        <v>2089.4</v>
      </c>
      <c r="H19" s="67">
        <f t="shared" si="11"/>
        <v>1078.4</v>
      </c>
      <c r="I19" s="67">
        <f t="shared" si="11"/>
        <v>0</v>
      </c>
      <c r="J19" s="67">
        <f t="shared" si="11"/>
        <v>0</v>
      </c>
      <c r="K19" s="67">
        <f t="shared" si="11"/>
        <v>0</v>
      </c>
      <c r="L19" s="67">
        <f t="shared" si="11"/>
        <v>0</v>
      </c>
      <c r="M19" s="67">
        <f t="shared" si="11"/>
        <v>1011</v>
      </c>
      <c r="N19" s="67">
        <f t="shared" si="11"/>
        <v>0</v>
      </c>
      <c r="O19" s="67">
        <f t="shared" si="11"/>
        <v>746.7</v>
      </c>
      <c r="P19" s="67">
        <f t="shared" si="11"/>
        <v>505.5</v>
      </c>
      <c r="Q19" s="67">
        <f t="shared" si="11"/>
        <v>202.2</v>
      </c>
      <c r="R19" s="67">
        <f t="shared" si="11"/>
        <v>0</v>
      </c>
      <c r="S19" s="67">
        <f t="shared" si="11"/>
        <v>14</v>
      </c>
      <c r="T19" s="67">
        <f t="shared" si="11"/>
        <v>25</v>
      </c>
      <c r="U19" s="67">
        <f t="shared" si="11"/>
        <v>0</v>
      </c>
      <c r="V19" s="67">
        <f t="shared" si="11"/>
        <v>0</v>
      </c>
      <c r="W19" s="67">
        <f t="shared" si="11"/>
        <v>303.3</v>
      </c>
      <c r="X19" s="67">
        <f t="shared" si="11"/>
        <v>230.59999999999982</v>
      </c>
      <c r="Y19" s="67">
        <f t="shared" si="11"/>
        <v>0</v>
      </c>
      <c r="Z19" s="67">
        <f t="shared" si="11"/>
        <v>0</v>
      </c>
      <c r="AA19" s="67">
        <f t="shared" si="11"/>
        <v>230.59999999999982</v>
      </c>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328"/>
      <c r="FG19" s="328"/>
      <c r="FH19" s="328"/>
      <c r="FI19" s="328"/>
      <c r="FJ19" s="328"/>
      <c r="FK19" s="328"/>
      <c r="FL19" s="328"/>
      <c r="FM19" s="328"/>
      <c r="FN19" s="328"/>
      <c r="FO19" s="328"/>
      <c r="FP19" s="328"/>
      <c r="FQ19" s="328"/>
      <c r="FR19" s="328"/>
      <c r="FS19" s="328"/>
      <c r="FT19" s="328"/>
      <c r="FU19" s="328"/>
      <c r="FV19" s="328"/>
      <c r="FW19" s="328"/>
      <c r="FX19" s="328"/>
      <c r="FY19" s="328"/>
      <c r="FZ19" s="328"/>
      <c r="GA19" s="328"/>
      <c r="GB19" s="328"/>
      <c r="GC19" s="328"/>
      <c r="GD19" s="328"/>
      <c r="GE19" s="328"/>
      <c r="GF19" s="328"/>
      <c r="GG19" s="328"/>
      <c r="GH19" s="328"/>
      <c r="GI19" s="328"/>
      <c r="GJ19" s="328"/>
      <c r="GK19" s="328"/>
      <c r="GL19" s="328"/>
      <c r="GM19" s="328"/>
      <c r="GN19" s="328"/>
      <c r="GO19" s="328"/>
      <c r="GP19" s="328"/>
      <c r="GQ19" s="328"/>
      <c r="GR19" s="328"/>
      <c r="GS19" s="328"/>
      <c r="GT19" s="328"/>
      <c r="GU19" s="328"/>
      <c r="GV19" s="328"/>
      <c r="GW19" s="328"/>
      <c r="GX19" s="328"/>
      <c r="GY19" s="328"/>
      <c r="GZ19" s="328"/>
      <c r="HA19" s="328"/>
      <c r="HB19" s="328"/>
      <c r="HC19" s="328"/>
      <c r="HD19" s="328"/>
      <c r="HE19" s="328"/>
      <c r="HF19" s="328"/>
      <c r="HG19" s="328"/>
      <c r="HH19" s="328"/>
      <c r="HI19" s="328"/>
      <c r="HJ19" s="328"/>
      <c r="HK19" s="328"/>
      <c r="HL19" s="328"/>
      <c r="HM19" s="328"/>
      <c r="HN19" s="328"/>
      <c r="HO19" s="328"/>
      <c r="HP19" s="328"/>
      <c r="HQ19" s="328"/>
      <c r="HR19" s="328"/>
      <c r="HS19" s="328"/>
      <c r="HT19" s="328"/>
      <c r="HU19" s="328"/>
      <c r="HV19" s="328"/>
      <c r="HW19" s="328"/>
      <c r="HX19" s="328"/>
      <c r="HY19" s="328"/>
      <c r="HZ19" s="328"/>
      <c r="IA19" s="328"/>
      <c r="IB19" s="328"/>
      <c r="IC19" s="328"/>
      <c r="ID19" s="328"/>
      <c r="IE19" s="328"/>
      <c r="IF19" s="328"/>
      <c r="IG19" s="328"/>
      <c r="IH19" s="328"/>
      <c r="II19" s="328"/>
      <c r="IJ19" s="328"/>
      <c r="IK19" s="328"/>
      <c r="IL19" s="328"/>
      <c r="IM19" s="328"/>
      <c r="IN19" s="328"/>
      <c r="IO19" s="328"/>
      <c r="IP19" s="328"/>
      <c r="IQ19" s="328"/>
      <c r="IR19" s="328"/>
      <c r="IS19" s="328"/>
      <c r="IT19" s="328"/>
      <c r="IU19" s="328"/>
      <c r="IV19" s="328"/>
    </row>
    <row r="20" spans="1:256" s="54" customFormat="1" ht="26.25" customHeight="1">
      <c r="A20" s="61" t="s">
        <v>107</v>
      </c>
      <c r="B20" s="61" t="s">
        <v>120</v>
      </c>
      <c r="C20" s="61" t="s">
        <v>105</v>
      </c>
      <c r="D20" s="60" t="s">
        <v>103</v>
      </c>
      <c r="E20" s="65" t="s">
        <v>122</v>
      </c>
      <c r="F20" s="63">
        <v>465</v>
      </c>
      <c r="G20" s="232">
        <f t="shared" si="2"/>
        <v>288.3</v>
      </c>
      <c r="H20" s="233">
        <f t="shared" si="3"/>
        <v>148.8</v>
      </c>
      <c r="I20" s="233"/>
      <c r="J20" s="233"/>
      <c r="K20" s="233"/>
      <c r="L20" s="233"/>
      <c r="M20" s="235">
        <f t="shared" si="4"/>
        <v>139.5</v>
      </c>
      <c r="N20" s="233"/>
      <c r="O20" s="232">
        <f t="shared" si="5"/>
        <v>107.65</v>
      </c>
      <c r="P20" s="233">
        <f t="shared" si="6"/>
        <v>69.75</v>
      </c>
      <c r="Q20" s="233">
        <f t="shared" si="7"/>
        <v>27.9</v>
      </c>
      <c r="R20" s="233"/>
      <c r="S20" s="233">
        <v>2</v>
      </c>
      <c r="T20" s="233">
        <v>8</v>
      </c>
      <c r="U20" s="233"/>
      <c r="V20" s="233"/>
      <c r="W20" s="232">
        <f t="shared" si="8"/>
        <v>41.85</v>
      </c>
      <c r="X20" s="232">
        <f t="shared" si="9"/>
        <v>27.19999999999998</v>
      </c>
      <c r="Y20" s="233"/>
      <c r="Z20" s="233"/>
      <c r="AA20" s="232">
        <f t="shared" si="10"/>
        <v>27.19999999999998</v>
      </c>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328"/>
      <c r="FG20" s="328"/>
      <c r="FH20" s="328"/>
      <c r="FI20" s="328"/>
      <c r="FJ20" s="328"/>
      <c r="FK20" s="328"/>
      <c r="FL20" s="328"/>
      <c r="FM20" s="328"/>
      <c r="FN20" s="328"/>
      <c r="FO20" s="328"/>
      <c r="FP20" s="328"/>
      <c r="FQ20" s="328"/>
      <c r="FR20" s="328"/>
      <c r="FS20" s="328"/>
      <c r="FT20" s="328"/>
      <c r="FU20" s="328"/>
      <c r="FV20" s="328"/>
      <c r="FW20" s="328"/>
      <c r="FX20" s="328"/>
      <c r="FY20" s="328"/>
      <c r="FZ20" s="328"/>
      <c r="GA20" s="328"/>
      <c r="GB20" s="328"/>
      <c r="GC20" s="328"/>
      <c r="GD20" s="328"/>
      <c r="GE20" s="328"/>
      <c r="GF20" s="328"/>
      <c r="GG20" s="328"/>
      <c r="GH20" s="328"/>
      <c r="GI20" s="328"/>
      <c r="GJ20" s="328"/>
      <c r="GK20" s="328"/>
      <c r="GL20" s="328"/>
      <c r="GM20" s="328"/>
      <c r="GN20" s="328"/>
      <c r="GO20" s="328"/>
      <c r="GP20" s="328"/>
      <c r="GQ20" s="328"/>
      <c r="GR20" s="328"/>
      <c r="GS20" s="328"/>
      <c r="GT20" s="328"/>
      <c r="GU20" s="328"/>
      <c r="GV20" s="328"/>
      <c r="GW20" s="328"/>
      <c r="GX20" s="328"/>
      <c r="GY20" s="328"/>
      <c r="GZ20" s="328"/>
      <c r="HA20" s="328"/>
      <c r="HB20" s="328"/>
      <c r="HC20" s="328"/>
      <c r="HD20" s="328"/>
      <c r="HE20" s="328"/>
      <c r="HF20" s="328"/>
      <c r="HG20" s="328"/>
      <c r="HH20" s="328"/>
      <c r="HI20" s="328"/>
      <c r="HJ20" s="328"/>
      <c r="HK20" s="328"/>
      <c r="HL20" s="328"/>
      <c r="HM20" s="328"/>
      <c r="HN20" s="328"/>
      <c r="HO20" s="328"/>
      <c r="HP20" s="328"/>
      <c r="HQ20" s="328"/>
      <c r="HR20" s="328"/>
      <c r="HS20" s="328"/>
      <c r="HT20" s="328"/>
      <c r="HU20" s="328"/>
      <c r="HV20" s="328"/>
      <c r="HW20" s="328"/>
      <c r="HX20" s="328"/>
      <c r="HY20" s="328"/>
      <c r="HZ20" s="328"/>
      <c r="IA20" s="328"/>
      <c r="IB20" s="328"/>
      <c r="IC20" s="328"/>
      <c r="ID20" s="328"/>
      <c r="IE20" s="328"/>
      <c r="IF20" s="328"/>
      <c r="IG20" s="328"/>
      <c r="IH20" s="328"/>
      <c r="II20" s="328"/>
      <c r="IJ20" s="328"/>
      <c r="IK20" s="328"/>
      <c r="IL20" s="328"/>
      <c r="IM20" s="328"/>
      <c r="IN20" s="328"/>
      <c r="IO20" s="328"/>
      <c r="IP20" s="328"/>
      <c r="IQ20" s="328"/>
      <c r="IR20" s="328"/>
      <c r="IS20" s="328"/>
      <c r="IT20" s="328"/>
      <c r="IU20" s="328"/>
      <c r="IV20" s="328"/>
    </row>
    <row r="21" spans="1:256" s="54" customFormat="1" ht="26.25" customHeight="1">
      <c r="A21" s="61" t="s">
        <v>107</v>
      </c>
      <c r="B21" s="61" t="s">
        <v>120</v>
      </c>
      <c r="C21" s="61" t="s">
        <v>109</v>
      </c>
      <c r="D21" s="60" t="s">
        <v>103</v>
      </c>
      <c r="E21" s="65" t="s">
        <v>123</v>
      </c>
      <c r="F21" s="63">
        <v>215</v>
      </c>
      <c r="G21" s="232">
        <f t="shared" si="2"/>
        <v>133.3</v>
      </c>
      <c r="H21" s="233">
        <f t="shared" si="3"/>
        <v>68.8</v>
      </c>
      <c r="I21" s="233"/>
      <c r="J21" s="233"/>
      <c r="K21" s="233"/>
      <c r="L21" s="233"/>
      <c r="M21" s="235">
        <f t="shared" si="4"/>
        <v>64.5</v>
      </c>
      <c r="N21" s="233"/>
      <c r="O21" s="232">
        <f t="shared" si="5"/>
        <v>55.15</v>
      </c>
      <c r="P21" s="233">
        <f t="shared" si="6"/>
        <v>32.25</v>
      </c>
      <c r="Q21" s="233">
        <f t="shared" si="7"/>
        <v>12.9</v>
      </c>
      <c r="R21" s="233"/>
      <c r="S21" s="233">
        <v>2</v>
      </c>
      <c r="T21" s="233">
        <v>8</v>
      </c>
      <c r="U21" s="233"/>
      <c r="V21" s="233"/>
      <c r="W21" s="232">
        <f t="shared" si="8"/>
        <v>19.349999999999998</v>
      </c>
      <c r="X21" s="232">
        <f t="shared" si="9"/>
        <v>7.199999999999992</v>
      </c>
      <c r="Y21" s="233"/>
      <c r="Z21" s="233"/>
      <c r="AA21" s="232">
        <f t="shared" si="10"/>
        <v>7.199999999999992</v>
      </c>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328"/>
      <c r="FG21" s="328"/>
      <c r="FH21" s="328"/>
      <c r="FI21" s="328"/>
      <c r="FJ21" s="328"/>
      <c r="FK21" s="328"/>
      <c r="FL21" s="328"/>
      <c r="FM21" s="328"/>
      <c r="FN21" s="328"/>
      <c r="FO21" s="328"/>
      <c r="FP21" s="328"/>
      <c r="FQ21" s="328"/>
      <c r="FR21" s="328"/>
      <c r="FS21" s="328"/>
      <c r="FT21" s="328"/>
      <c r="FU21" s="328"/>
      <c r="FV21" s="328"/>
      <c r="FW21" s="328"/>
      <c r="FX21" s="328"/>
      <c r="FY21" s="328"/>
      <c r="FZ21" s="328"/>
      <c r="GA21" s="328"/>
      <c r="GB21" s="328"/>
      <c r="GC21" s="328"/>
      <c r="GD21" s="328"/>
      <c r="GE21" s="328"/>
      <c r="GF21" s="328"/>
      <c r="GG21" s="328"/>
      <c r="GH21" s="328"/>
      <c r="GI21" s="328"/>
      <c r="GJ21" s="328"/>
      <c r="GK21" s="328"/>
      <c r="GL21" s="328"/>
      <c r="GM21" s="328"/>
      <c r="GN21" s="328"/>
      <c r="GO21" s="328"/>
      <c r="GP21" s="328"/>
      <c r="GQ21" s="328"/>
      <c r="GR21" s="328"/>
      <c r="GS21" s="328"/>
      <c r="GT21" s="328"/>
      <c r="GU21" s="328"/>
      <c r="GV21" s="328"/>
      <c r="GW21" s="328"/>
      <c r="GX21" s="328"/>
      <c r="GY21" s="328"/>
      <c r="GZ21" s="328"/>
      <c r="HA21" s="328"/>
      <c r="HB21" s="328"/>
      <c r="HC21" s="328"/>
      <c r="HD21" s="328"/>
      <c r="HE21" s="328"/>
      <c r="HF21" s="328"/>
      <c r="HG21" s="328"/>
      <c r="HH21" s="328"/>
      <c r="HI21" s="328"/>
      <c r="HJ21" s="328"/>
      <c r="HK21" s="328"/>
      <c r="HL21" s="328"/>
      <c r="HM21" s="328"/>
      <c r="HN21" s="328"/>
      <c r="HO21" s="328"/>
      <c r="HP21" s="328"/>
      <c r="HQ21" s="328"/>
      <c r="HR21" s="328"/>
      <c r="HS21" s="328"/>
      <c r="HT21" s="328"/>
      <c r="HU21" s="328"/>
      <c r="HV21" s="328"/>
      <c r="HW21" s="328"/>
      <c r="HX21" s="328"/>
      <c r="HY21" s="328"/>
      <c r="HZ21" s="328"/>
      <c r="IA21" s="328"/>
      <c r="IB21" s="328"/>
      <c r="IC21" s="328"/>
      <c r="ID21" s="328"/>
      <c r="IE21" s="328"/>
      <c r="IF21" s="328"/>
      <c r="IG21" s="328"/>
      <c r="IH21" s="328"/>
      <c r="II21" s="328"/>
      <c r="IJ21" s="328"/>
      <c r="IK21" s="328"/>
      <c r="IL21" s="328"/>
      <c r="IM21" s="328"/>
      <c r="IN21" s="328"/>
      <c r="IO21" s="328"/>
      <c r="IP21" s="328"/>
      <c r="IQ21" s="328"/>
      <c r="IR21" s="328"/>
      <c r="IS21" s="328"/>
      <c r="IT21" s="328"/>
      <c r="IU21" s="328"/>
      <c r="IV21" s="328"/>
    </row>
    <row r="22" spans="1:256" s="54" customFormat="1" ht="26.25" customHeight="1">
      <c r="A22" s="61" t="s">
        <v>107</v>
      </c>
      <c r="B22" s="61" t="s">
        <v>120</v>
      </c>
      <c r="C22" s="61" t="s">
        <v>115</v>
      </c>
      <c r="D22" s="60" t="s">
        <v>103</v>
      </c>
      <c r="E22" s="66" t="s">
        <v>124</v>
      </c>
      <c r="F22" s="68">
        <v>2690</v>
      </c>
      <c r="G22" s="232">
        <f t="shared" si="2"/>
        <v>1667.8000000000002</v>
      </c>
      <c r="H22" s="233">
        <f t="shared" si="3"/>
        <v>860.8000000000001</v>
      </c>
      <c r="I22" s="233"/>
      <c r="J22" s="233"/>
      <c r="K22" s="233"/>
      <c r="L22" s="233"/>
      <c r="M22" s="235">
        <f t="shared" si="4"/>
        <v>807</v>
      </c>
      <c r="N22" s="233"/>
      <c r="O22" s="232">
        <f t="shared" si="5"/>
        <v>583.9</v>
      </c>
      <c r="P22" s="233">
        <f t="shared" si="6"/>
        <v>403.5</v>
      </c>
      <c r="Q22" s="233">
        <f t="shared" si="7"/>
        <v>161.4</v>
      </c>
      <c r="R22" s="233"/>
      <c r="S22" s="233">
        <v>10</v>
      </c>
      <c r="T22" s="233">
        <v>9</v>
      </c>
      <c r="U22" s="233"/>
      <c r="V22" s="233"/>
      <c r="W22" s="232">
        <f t="shared" si="8"/>
        <v>242.1</v>
      </c>
      <c r="X22" s="232">
        <f t="shared" si="9"/>
        <v>196.19999999999985</v>
      </c>
      <c r="Y22" s="233"/>
      <c r="Z22" s="233"/>
      <c r="AA22" s="232">
        <f t="shared" si="10"/>
        <v>196.19999999999985</v>
      </c>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8"/>
      <c r="DU22" s="328"/>
      <c r="DV22" s="328"/>
      <c r="DW22" s="328"/>
      <c r="DX22" s="328"/>
      <c r="DY22" s="328"/>
      <c r="DZ22" s="328"/>
      <c r="EA22" s="328"/>
      <c r="EB22" s="328"/>
      <c r="EC22" s="328"/>
      <c r="ED22" s="328"/>
      <c r="EE22" s="328"/>
      <c r="EF22" s="328"/>
      <c r="EG22" s="328"/>
      <c r="EH22" s="328"/>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8"/>
      <c r="GH22" s="328"/>
      <c r="GI22" s="328"/>
      <c r="GJ22" s="328"/>
      <c r="GK22" s="328"/>
      <c r="GL22" s="328"/>
      <c r="GM22" s="328"/>
      <c r="GN22" s="328"/>
      <c r="GO22" s="328"/>
      <c r="GP22" s="328"/>
      <c r="GQ22" s="328"/>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c r="HU22" s="328"/>
      <c r="HV22" s="328"/>
      <c r="HW22" s="328"/>
      <c r="HX22" s="328"/>
      <c r="HY22" s="328"/>
      <c r="HZ22" s="328"/>
      <c r="IA22" s="328"/>
      <c r="IB22" s="328"/>
      <c r="IC22" s="328"/>
      <c r="ID22" s="328"/>
      <c r="IE22" s="328"/>
      <c r="IF22" s="328"/>
      <c r="IG22" s="328"/>
      <c r="IH22" s="328"/>
      <c r="II22" s="328"/>
      <c r="IJ22" s="328"/>
      <c r="IK22" s="328"/>
      <c r="IL22" s="328"/>
      <c r="IM22" s="328"/>
      <c r="IN22" s="328"/>
      <c r="IO22" s="328"/>
      <c r="IP22" s="328"/>
      <c r="IQ22" s="328"/>
      <c r="IR22" s="328"/>
      <c r="IS22" s="328"/>
      <c r="IT22" s="328"/>
      <c r="IU22" s="328"/>
      <c r="IV22" s="328"/>
    </row>
    <row r="23" spans="1:256" s="54" customFormat="1" ht="26.25" customHeight="1">
      <c r="A23" s="321" t="s">
        <v>107</v>
      </c>
      <c r="B23" s="321" t="s">
        <v>113</v>
      </c>
      <c r="C23" s="321"/>
      <c r="D23" s="60" t="s">
        <v>103</v>
      </c>
      <c r="E23" s="322" t="s">
        <v>133</v>
      </c>
      <c r="F23" s="71">
        <v>84.4</v>
      </c>
      <c r="G23" s="232">
        <f t="shared" si="2"/>
        <v>52.328</v>
      </c>
      <c r="H23" s="233">
        <f t="shared" si="3"/>
        <v>27.008000000000003</v>
      </c>
      <c r="I23" s="233"/>
      <c r="J23" s="233"/>
      <c r="K23" s="233"/>
      <c r="L23" s="233"/>
      <c r="M23" s="235">
        <f t="shared" si="4"/>
        <v>25.32</v>
      </c>
      <c r="N23" s="233"/>
      <c r="O23" s="232">
        <f t="shared" si="5"/>
        <v>20.224</v>
      </c>
      <c r="P23" s="233">
        <f t="shared" si="6"/>
        <v>12.66</v>
      </c>
      <c r="Q23" s="233">
        <f t="shared" si="7"/>
        <v>5.064</v>
      </c>
      <c r="R23" s="233"/>
      <c r="S23" s="233">
        <v>0.5</v>
      </c>
      <c r="T23" s="233">
        <v>2</v>
      </c>
      <c r="U23" s="233"/>
      <c r="V23" s="233"/>
      <c r="W23" s="232">
        <f t="shared" si="8"/>
        <v>7.596</v>
      </c>
      <c r="X23" s="232">
        <f t="shared" si="9"/>
        <v>4.2520000000000024</v>
      </c>
      <c r="Y23" s="233"/>
      <c r="Z23" s="233"/>
      <c r="AA23" s="232">
        <f t="shared" si="10"/>
        <v>4.2520000000000024</v>
      </c>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28"/>
      <c r="EQ23" s="328"/>
      <c r="ER23" s="328"/>
      <c r="ES23" s="328"/>
      <c r="ET23" s="328"/>
      <c r="EU23" s="328"/>
      <c r="EV23" s="328"/>
      <c r="EW23" s="328"/>
      <c r="EX23" s="328"/>
      <c r="EY23" s="328"/>
      <c r="EZ23" s="328"/>
      <c r="FA23" s="328"/>
      <c r="FB23" s="328"/>
      <c r="FC23" s="328"/>
      <c r="FD23" s="328"/>
      <c r="FE23" s="328"/>
      <c r="FF23" s="328"/>
      <c r="FG23" s="328"/>
      <c r="FH23" s="328"/>
      <c r="FI23" s="328"/>
      <c r="FJ23" s="328"/>
      <c r="FK23" s="328"/>
      <c r="FL23" s="328"/>
      <c r="FM23" s="328"/>
      <c r="FN23" s="328"/>
      <c r="FO23" s="328"/>
      <c r="FP23" s="328"/>
      <c r="FQ23" s="328"/>
      <c r="FR23" s="328"/>
      <c r="FS23" s="328"/>
      <c r="FT23" s="328"/>
      <c r="FU23" s="328"/>
      <c r="FV23" s="328"/>
      <c r="FW23" s="328"/>
      <c r="FX23" s="328"/>
      <c r="FY23" s="328"/>
      <c r="FZ23" s="328"/>
      <c r="GA23" s="328"/>
      <c r="GB23" s="328"/>
      <c r="GC23" s="328"/>
      <c r="GD23" s="328"/>
      <c r="GE23" s="328"/>
      <c r="GF23" s="328"/>
      <c r="GG23" s="328"/>
      <c r="GH23" s="328"/>
      <c r="GI23" s="328"/>
      <c r="GJ23" s="328"/>
      <c r="GK23" s="328"/>
      <c r="GL23" s="328"/>
      <c r="GM23" s="328"/>
      <c r="GN23" s="328"/>
      <c r="GO23" s="328"/>
      <c r="GP23" s="328"/>
      <c r="GQ23" s="328"/>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c r="HU23" s="328"/>
      <c r="HV23" s="328"/>
      <c r="HW23" s="328"/>
      <c r="HX23" s="328"/>
      <c r="HY23" s="328"/>
      <c r="HZ23" s="328"/>
      <c r="IA23" s="328"/>
      <c r="IB23" s="328"/>
      <c r="IC23" s="328"/>
      <c r="ID23" s="328"/>
      <c r="IE23" s="328"/>
      <c r="IF23" s="328"/>
      <c r="IG23" s="328"/>
      <c r="IH23" s="328"/>
      <c r="II23" s="328"/>
      <c r="IJ23" s="328"/>
      <c r="IK23" s="328"/>
      <c r="IL23" s="328"/>
      <c r="IM23" s="328"/>
      <c r="IN23" s="328"/>
      <c r="IO23" s="328"/>
      <c r="IP23" s="328"/>
      <c r="IQ23" s="328"/>
      <c r="IR23" s="328"/>
      <c r="IS23" s="328"/>
      <c r="IT23" s="328"/>
      <c r="IU23" s="328"/>
      <c r="IV23" s="328"/>
    </row>
    <row r="24" spans="1:256" s="54" customFormat="1" ht="26.25" customHeight="1">
      <c r="A24" s="61" t="s">
        <v>107</v>
      </c>
      <c r="B24" s="61" t="s">
        <v>113</v>
      </c>
      <c r="C24" s="61" t="s">
        <v>105</v>
      </c>
      <c r="D24" s="60" t="s">
        <v>103</v>
      </c>
      <c r="E24" s="70" t="s">
        <v>133</v>
      </c>
      <c r="F24" s="71">
        <v>84.4</v>
      </c>
      <c r="G24" s="232">
        <f t="shared" si="2"/>
        <v>52.328</v>
      </c>
      <c r="H24" s="233">
        <f t="shared" si="3"/>
        <v>27.008000000000003</v>
      </c>
      <c r="I24" s="233"/>
      <c r="J24" s="233"/>
      <c r="K24" s="233"/>
      <c r="L24" s="233"/>
      <c r="M24" s="235">
        <f t="shared" si="4"/>
        <v>25.32</v>
      </c>
      <c r="N24" s="233"/>
      <c r="O24" s="232">
        <f t="shared" si="5"/>
        <v>20.224</v>
      </c>
      <c r="P24" s="233">
        <f t="shared" si="6"/>
        <v>12.66</v>
      </c>
      <c r="Q24" s="233">
        <f t="shared" si="7"/>
        <v>5.064</v>
      </c>
      <c r="R24" s="233"/>
      <c r="S24" s="233">
        <v>0.5</v>
      </c>
      <c r="T24" s="233">
        <v>2</v>
      </c>
      <c r="U24" s="233"/>
      <c r="V24" s="233"/>
      <c r="W24" s="232">
        <f t="shared" si="8"/>
        <v>7.596</v>
      </c>
      <c r="X24" s="232">
        <f t="shared" si="9"/>
        <v>4.2520000000000024</v>
      </c>
      <c r="Y24" s="233"/>
      <c r="Z24" s="233"/>
      <c r="AA24" s="232">
        <f t="shared" si="10"/>
        <v>4.2520000000000024</v>
      </c>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c r="HU24" s="328"/>
      <c r="HV24" s="328"/>
      <c r="HW24" s="328"/>
      <c r="HX24" s="328"/>
      <c r="HY24" s="328"/>
      <c r="HZ24" s="328"/>
      <c r="IA24" s="328"/>
      <c r="IB24" s="328"/>
      <c r="IC24" s="328"/>
      <c r="ID24" s="328"/>
      <c r="IE24" s="328"/>
      <c r="IF24" s="328"/>
      <c r="IG24" s="328"/>
      <c r="IH24" s="328"/>
      <c r="II24" s="328"/>
      <c r="IJ24" s="328"/>
      <c r="IK24" s="328"/>
      <c r="IL24" s="328"/>
      <c r="IM24" s="328"/>
      <c r="IN24" s="328"/>
      <c r="IO24" s="328"/>
      <c r="IP24" s="328"/>
      <c r="IQ24" s="328"/>
      <c r="IR24" s="328"/>
      <c r="IS24" s="328"/>
      <c r="IT24" s="328"/>
      <c r="IU24" s="328"/>
      <c r="IV24" s="328"/>
    </row>
    <row r="25" spans="7:9" ht="22.5" customHeight="1">
      <c r="G25" s="323"/>
      <c r="I25" s="324"/>
    </row>
  </sheetData>
  <sheetProtection formatCells="0" formatColumns="0" formatRows="0"/>
  <mergeCells count="33">
    <mergeCell ref="Y5:Y6"/>
    <mergeCell ref="Z5:Z6"/>
    <mergeCell ref="AA5:AA6"/>
    <mergeCell ref="S5:S6"/>
    <mergeCell ref="T5:T6"/>
    <mergeCell ref="U5:U6"/>
    <mergeCell ref="V5:V6"/>
    <mergeCell ref="W4:W6"/>
    <mergeCell ref="X5:X6"/>
    <mergeCell ref="M5:M6"/>
    <mergeCell ref="N5:N6"/>
    <mergeCell ref="O5:O6"/>
    <mergeCell ref="P5:P6"/>
    <mergeCell ref="Q5:Q6"/>
    <mergeCell ref="R5:R6"/>
    <mergeCell ref="G5:G6"/>
    <mergeCell ref="H5:H6"/>
    <mergeCell ref="I5:I6"/>
    <mergeCell ref="J5:J6"/>
    <mergeCell ref="K5:K6"/>
    <mergeCell ref="L5:L6"/>
    <mergeCell ref="A5:A6"/>
    <mergeCell ref="B5:B6"/>
    <mergeCell ref="C5:C6"/>
    <mergeCell ref="D4:D6"/>
    <mergeCell ref="E4:E6"/>
    <mergeCell ref="F4:F6"/>
    <mergeCell ref="A2:AA2"/>
    <mergeCell ref="Z3:AA3"/>
    <mergeCell ref="A4:C4"/>
    <mergeCell ref="G4:N4"/>
    <mergeCell ref="O4:V4"/>
    <mergeCell ref="X4:AA4"/>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7"/>
  <sheetViews>
    <sheetView showGridLines="0" showZeros="0" zoomScalePageLayoutView="0" workbookViewId="0" topLeftCell="A1">
      <selection activeCell="M37" sqref="M37"/>
    </sheetView>
  </sheetViews>
  <sheetFormatPr defaultColWidth="9.00390625" defaultRowHeight="14.25"/>
  <cols>
    <col min="1" max="3" width="5.375" style="0" customWidth="1"/>
    <col min="5" max="5" width="18.00390625" style="0" customWidth="1"/>
    <col min="6" max="6" width="12.50390625" style="0" customWidth="1"/>
    <col min="7" max="8" width="9.50390625" style="0" bestFit="1" customWidth="1"/>
    <col min="9" max="11" width="9.125" style="0" bestFit="1" customWidth="1"/>
  </cols>
  <sheetData>
    <row r="1" ht="14.25" customHeight="1">
      <c r="N1" s="313" t="s">
        <v>210</v>
      </c>
    </row>
    <row r="2" spans="1:14" ht="33" customHeight="1">
      <c r="A2" s="454" t="s">
        <v>211</v>
      </c>
      <c r="B2" s="454"/>
      <c r="C2" s="454"/>
      <c r="D2" s="454"/>
      <c r="E2" s="454"/>
      <c r="F2" s="454"/>
      <c r="G2" s="454"/>
      <c r="H2" s="454"/>
      <c r="I2" s="454"/>
      <c r="J2" s="454"/>
      <c r="K2" s="454"/>
      <c r="L2" s="454"/>
      <c r="M2" s="454"/>
      <c r="N2" s="454"/>
    </row>
    <row r="3" spans="13:14" ht="14.25" customHeight="1">
      <c r="M3" s="455" t="s">
        <v>77</v>
      </c>
      <c r="N3" s="455"/>
    </row>
    <row r="4" spans="1:14" ht="22.5" customHeight="1">
      <c r="A4" s="456" t="s">
        <v>97</v>
      </c>
      <c r="B4" s="456"/>
      <c r="C4" s="456"/>
      <c r="D4" s="444" t="s">
        <v>155</v>
      </c>
      <c r="E4" s="444" t="s">
        <v>79</v>
      </c>
      <c r="F4" s="444" t="s">
        <v>80</v>
      </c>
      <c r="G4" s="444" t="s">
        <v>157</v>
      </c>
      <c r="H4" s="444"/>
      <c r="I4" s="444"/>
      <c r="J4" s="444"/>
      <c r="K4" s="444"/>
      <c r="L4" s="444" t="s">
        <v>161</v>
      </c>
      <c r="M4" s="444"/>
      <c r="N4" s="444"/>
    </row>
    <row r="5" spans="1:14" ht="17.25" customHeight="1">
      <c r="A5" s="444" t="s">
        <v>100</v>
      </c>
      <c r="B5" s="457" t="s">
        <v>101</v>
      </c>
      <c r="C5" s="444" t="s">
        <v>102</v>
      </c>
      <c r="D5" s="444"/>
      <c r="E5" s="444"/>
      <c r="F5" s="444"/>
      <c r="G5" s="444" t="s">
        <v>212</v>
      </c>
      <c r="H5" s="444" t="s">
        <v>213</v>
      </c>
      <c r="I5" s="444" t="s">
        <v>190</v>
      </c>
      <c r="J5" s="444" t="s">
        <v>191</v>
      </c>
      <c r="K5" s="444" t="s">
        <v>192</v>
      </c>
      <c r="L5" s="444" t="s">
        <v>212</v>
      </c>
      <c r="M5" s="444" t="s">
        <v>143</v>
      </c>
      <c r="N5" s="444" t="s">
        <v>214</v>
      </c>
    </row>
    <row r="6" spans="1:14" ht="20.25" customHeight="1">
      <c r="A6" s="444"/>
      <c r="B6" s="457"/>
      <c r="C6" s="444"/>
      <c r="D6" s="444"/>
      <c r="E6" s="444"/>
      <c r="F6" s="444"/>
      <c r="G6" s="444"/>
      <c r="H6" s="444"/>
      <c r="I6" s="444"/>
      <c r="J6" s="444"/>
      <c r="K6" s="444"/>
      <c r="L6" s="444"/>
      <c r="M6" s="444"/>
      <c r="N6" s="444"/>
    </row>
    <row r="7" spans="1:14" s="54" customFormat="1" ht="18" customHeight="1">
      <c r="A7" s="311" t="s">
        <v>215</v>
      </c>
      <c r="B7" s="311" t="s">
        <v>216</v>
      </c>
      <c r="C7" s="311" t="s">
        <v>216</v>
      </c>
      <c r="D7" s="311" t="s">
        <v>103</v>
      </c>
      <c r="E7" s="312" t="s">
        <v>94</v>
      </c>
      <c r="F7" s="196">
        <f>G7</f>
        <v>690.5</v>
      </c>
      <c r="G7" s="198">
        <f>SUM(H7:K7)</f>
        <v>690.5</v>
      </c>
      <c r="H7" s="196">
        <v>367.1</v>
      </c>
      <c r="I7" s="196">
        <v>126.2</v>
      </c>
      <c r="J7" s="196">
        <v>57.6</v>
      </c>
      <c r="K7" s="196">
        <v>139.6</v>
      </c>
      <c r="L7" s="314"/>
      <c r="M7" s="314"/>
      <c r="N7" s="314"/>
    </row>
    <row r="8" spans="1:14" ht="18" customHeight="1">
      <c r="A8" s="61" t="s">
        <v>107</v>
      </c>
      <c r="B8" s="61" t="s">
        <v>109</v>
      </c>
      <c r="C8" s="61" t="s">
        <v>105</v>
      </c>
      <c r="D8" s="60">
        <v>83008</v>
      </c>
      <c r="E8" s="65" t="s">
        <v>217</v>
      </c>
      <c r="F8" s="196">
        <f aca="true" t="shared" si="0" ref="F8:F17">G8</f>
        <v>3406.48</v>
      </c>
      <c r="G8" s="198">
        <f>SUM(H8:K8)</f>
        <v>3406.48</v>
      </c>
      <c r="H8" s="198">
        <v>2790</v>
      </c>
      <c r="I8" s="198">
        <v>377.8</v>
      </c>
      <c r="J8" s="198">
        <v>230</v>
      </c>
      <c r="K8" s="198">
        <v>8.680000000000007</v>
      </c>
      <c r="L8" s="72"/>
      <c r="M8" s="72"/>
      <c r="N8" s="72"/>
    </row>
    <row r="9" spans="1:14" ht="18" customHeight="1">
      <c r="A9" s="61" t="s">
        <v>107</v>
      </c>
      <c r="B9" s="61" t="s">
        <v>109</v>
      </c>
      <c r="C9" s="61" t="s">
        <v>109</v>
      </c>
      <c r="D9" s="60">
        <v>83009</v>
      </c>
      <c r="E9" s="66" t="s">
        <v>218</v>
      </c>
      <c r="F9" s="196">
        <f t="shared" si="0"/>
        <v>879</v>
      </c>
      <c r="G9" s="198">
        <f aca="true" t="shared" si="1" ref="G9:G17">SUM(H9:K9)</f>
        <v>879</v>
      </c>
      <c r="H9" s="198">
        <v>486</v>
      </c>
      <c r="I9" s="198">
        <v>183</v>
      </c>
      <c r="J9" s="198">
        <v>159</v>
      </c>
      <c r="K9" s="198">
        <v>51</v>
      </c>
      <c r="L9" s="72"/>
      <c r="M9" s="72"/>
      <c r="N9" s="72"/>
    </row>
    <row r="10" spans="1:14" ht="18" customHeight="1">
      <c r="A10" s="61" t="s">
        <v>107</v>
      </c>
      <c r="B10" s="61" t="s">
        <v>109</v>
      </c>
      <c r="C10" s="61" t="s">
        <v>113</v>
      </c>
      <c r="D10" s="60">
        <v>83011</v>
      </c>
      <c r="E10" s="65" t="s">
        <v>219</v>
      </c>
      <c r="F10" s="196">
        <f t="shared" si="0"/>
        <v>236</v>
      </c>
      <c r="G10" s="198">
        <f t="shared" si="1"/>
        <v>236</v>
      </c>
      <c r="H10" s="198">
        <v>117</v>
      </c>
      <c r="I10" s="198">
        <v>78</v>
      </c>
      <c r="J10" s="198">
        <v>41</v>
      </c>
      <c r="K10" s="198">
        <v>0</v>
      </c>
      <c r="L10" s="72"/>
      <c r="M10" s="72"/>
      <c r="N10" s="72"/>
    </row>
    <row r="11" spans="1:14" ht="18" customHeight="1">
      <c r="A11" s="61" t="s">
        <v>107</v>
      </c>
      <c r="B11" s="61" t="s">
        <v>115</v>
      </c>
      <c r="C11" s="61" t="s">
        <v>105</v>
      </c>
      <c r="D11" s="60">
        <v>83006</v>
      </c>
      <c r="E11" s="65" t="s">
        <v>220</v>
      </c>
      <c r="F11" s="196">
        <f t="shared" si="0"/>
        <v>111.8</v>
      </c>
      <c r="G11" s="198">
        <f t="shared" si="1"/>
        <v>111.8</v>
      </c>
      <c r="H11" s="198">
        <v>69.316</v>
      </c>
      <c r="I11" s="198">
        <v>31.477999999999998</v>
      </c>
      <c r="J11" s="198">
        <v>10.062</v>
      </c>
      <c r="K11" s="198">
        <v>0.9439999999999973</v>
      </c>
      <c r="L11" s="72"/>
      <c r="M11" s="72"/>
      <c r="N11" s="72"/>
    </row>
    <row r="12" spans="1:14" ht="18" customHeight="1">
      <c r="A12" s="61" t="s">
        <v>107</v>
      </c>
      <c r="B12" s="61" t="s">
        <v>115</v>
      </c>
      <c r="C12" s="61" t="s">
        <v>109</v>
      </c>
      <c r="D12" s="60">
        <v>83001</v>
      </c>
      <c r="E12" s="65" t="s">
        <v>176</v>
      </c>
      <c r="F12" s="196">
        <f t="shared" si="0"/>
        <v>2369</v>
      </c>
      <c r="G12" s="198">
        <f t="shared" si="1"/>
        <v>2369</v>
      </c>
      <c r="H12" s="198">
        <v>1468.78</v>
      </c>
      <c r="I12" s="198">
        <v>611.49</v>
      </c>
      <c r="J12" s="198">
        <v>213.20999999999998</v>
      </c>
      <c r="K12" s="198">
        <v>75.52000000000004</v>
      </c>
      <c r="L12" s="72"/>
      <c r="M12" s="72"/>
      <c r="N12" s="72"/>
    </row>
    <row r="13" spans="1:14" ht="18" customHeight="1">
      <c r="A13" s="61" t="s">
        <v>107</v>
      </c>
      <c r="B13" s="61" t="s">
        <v>115</v>
      </c>
      <c r="C13" s="61" t="s">
        <v>113</v>
      </c>
      <c r="D13" s="60">
        <v>83003</v>
      </c>
      <c r="E13" s="65" t="s">
        <v>221</v>
      </c>
      <c r="F13" s="196">
        <f t="shared" si="0"/>
        <v>356.00000000000006</v>
      </c>
      <c r="G13" s="198">
        <f t="shared" si="1"/>
        <v>356.00000000000006</v>
      </c>
      <c r="H13" s="198">
        <v>220.72</v>
      </c>
      <c r="I13" s="198">
        <v>84.76</v>
      </c>
      <c r="J13" s="198">
        <v>32.04</v>
      </c>
      <c r="K13" s="198">
        <v>18.48000000000001</v>
      </c>
      <c r="L13" s="72"/>
      <c r="M13" s="72"/>
      <c r="N13" s="72"/>
    </row>
    <row r="14" spans="1:14" ht="18" customHeight="1">
      <c r="A14" s="61" t="s">
        <v>107</v>
      </c>
      <c r="B14" s="61" t="s">
        <v>120</v>
      </c>
      <c r="C14" s="61" t="s">
        <v>105</v>
      </c>
      <c r="D14" s="60">
        <v>83002</v>
      </c>
      <c r="E14" s="65" t="s">
        <v>179</v>
      </c>
      <c r="F14" s="196">
        <f t="shared" si="0"/>
        <v>465.00000000000006</v>
      </c>
      <c r="G14" s="198">
        <f t="shared" si="1"/>
        <v>465.00000000000006</v>
      </c>
      <c r="H14" s="198">
        <v>288.3</v>
      </c>
      <c r="I14" s="198">
        <v>107.65</v>
      </c>
      <c r="J14" s="198">
        <v>41.85</v>
      </c>
      <c r="K14" s="198">
        <v>27.19999999999998</v>
      </c>
      <c r="L14" s="72"/>
      <c r="M14" s="72"/>
      <c r="N14" s="72"/>
    </row>
    <row r="15" spans="1:14" ht="18" customHeight="1">
      <c r="A15" s="61" t="s">
        <v>107</v>
      </c>
      <c r="B15" s="61" t="s">
        <v>120</v>
      </c>
      <c r="C15" s="61" t="s">
        <v>109</v>
      </c>
      <c r="D15" s="60">
        <v>83005</v>
      </c>
      <c r="E15" s="65" t="s">
        <v>180</v>
      </c>
      <c r="F15" s="196">
        <f t="shared" si="0"/>
        <v>215</v>
      </c>
      <c r="G15" s="198">
        <f t="shared" si="1"/>
        <v>215</v>
      </c>
      <c r="H15" s="198">
        <v>133.3</v>
      </c>
      <c r="I15" s="198">
        <v>55.15</v>
      </c>
      <c r="J15" s="198">
        <v>19.349999999999998</v>
      </c>
      <c r="K15" s="198">
        <v>7.199999999999992</v>
      </c>
      <c r="L15" s="72"/>
      <c r="M15" s="72"/>
      <c r="N15" s="72"/>
    </row>
    <row r="16" spans="1:14" ht="18" customHeight="1">
      <c r="A16" s="61" t="s">
        <v>107</v>
      </c>
      <c r="B16" s="61" t="s">
        <v>120</v>
      </c>
      <c r="C16" s="61" t="s">
        <v>115</v>
      </c>
      <c r="D16" s="60">
        <v>83010</v>
      </c>
      <c r="E16" s="66" t="s">
        <v>222</v>
      </c>
      <c r="F16" s="196">
        <f t="shared" si="0"/>
        <v>2690</v>
      </c>
      <c r="G16" s="198">
        <f t="shared" si="1"/>
        <v>2690</v>
      </c>
      <c r="H16" s="198">
        <v>1667.8000000000002</v>
      </c>
      <c r="I16" s="198">
        <v>583.9</v>
      </c>
      <c r="J16" s="198">
        <v>242.1</v>
      </c>
      <c r="K16" s="198">
        <v>196.19999999999985</v>
      </c>
      <c r="L16" s="72"/>
      <c r="M16" s="72"/>
      <c r="N16" s="72"/>
    </row>
    <row r="17" spans="1:14" ht="18" customHeight="1">
      <c r="A17" s="61" t="s">
        <v>107</v>
      </c>
      <c r="B17" s="61" t="s">
        <v>113</v>
      </c>
      <c r="C17" s="61" t="s">
        <v>105</v>
      </c>
      <c r="D17" s="60">
        <v>83001</v>
      </c>
      <c r="E17" s="70" t="s">
        <v>186</v>
      </c>
      <c r="F17" s="196">
        <f t="shared" si="0"/>
        <v>84.4</v>
      </c>
      <c r="G17" s="198">
        <f t="shared" si="1"/>
        <v>84.4</v>
      </c>
      <c r="H17" s="198">
        <v>52.328</v>
      </c>
      <c r="I17" s="198">
        <v>20.224</v>
      </c>
      <c r="J17" s="198">
        <v>7.596</v>
      </c>
      <c r="K17" s="198">
        <v>4.2520000000000024</v>
      </c>
      <c r="L17" s="72"/>
      <c r="M17" s="72"/>
      <c r="N17" s="72"/>
    </row>
  </sheetData>
  <sheetProtection formatCells="0" formatColumns="0" formatRows="0"/>
  <mergeCells count="19">
    <mergeCell ref="L5:L6"/>
    <mergeCell ref="M5:M6"/>
    <mergeCell ref="N5:N6"/>
    <mergeCell ref="F4:F6"/>
    <mergeCell ref="G5:G6"/>
    <mergeCell ref="H5:H6"/>
    <mergeCell ref="I5:I6"/>
    <mergeCell ref="J5:J6"/>
    <mergeCell ref="K5:K6"/>
    <mergeCell ref="A2:N2"/>
    <mergeCell ref="M3:N3"/>
    <mergeCell ref="A4:C4"/>
    <mergeCell ref="G4:K4"/>
    <mergeCell ref="L4:N4"/>
    <mergeCell ref="A5:A6"/>
    <mergeCell ref="B5:B6"/>
    <mergeCell ref="C5:C6"/>
    <mergeCell ref="D4:D6"/>
    <mergeCell ref="E4:E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24"/>
  <sheetViews>
    <sheetView showGridLines="0" showZeros="0" tabSelected="1" zoomScalePageLayoutView="0" workbookViewId="0" topLeftCell="A1">
      <selection activeCell="A25" sqref="A25:IV25"/>
    </sheetView>
  </sheetViews>
  <sheetFormatPr defaultColWidth="6.75390625" defaultRowHeight="22.5" customHeight="1"/>
  <cols>
    <col min="1" max="3" width="3.625" style="300" customWidth="1"/>
    <col min="4" max="4" width="10.00390625" style="300" customWidth="1"/>
    <col min="5" max="5" width="17.375" style="300" customWidth="1"/>
    <col min="6" max="6" width="10.25390625" style="300" customWidth="1"/>
    <col min="7" max="7" width="7.625" style="300" customWidth="1"/>
    <col min="8" max="8" width="8.75390625" style="300" customWidth="1"/>
    <col min="9" max="9" width="6.50390625" style="300" customWidth="1"/>
    <col min="10" max="10" width="8.125" style="300" customWidth="1"/>
    <col min="11" max="14" width="6.50390625" style="300" customWidth="1"/>
    <col min="15" max="15" width="9.25390625" style="300" customWidth="1"/>
    <col min="16" max="19" width="6.50390625" style="300" customWidth="1"/>
    <col min="20" max="20" width="9.00390625" style="300" customWidth="1"/>
    <col min="21" max="21" width="6.50390625" style="300" customWidth="1"/>
    <col min="22" max="25" width="6.875" style="300" customWidth="1"/>
    <col min="26" max="26" width="8.125" style="300" customWidth="1"/>
    <col min="27" max="16384" width="6.75390625" style="300" customWidth="1"/>
  </cols>
  <sheetData>
    <row r="1" spans="2:26" ht="22.5" customHeight="1">
      <c r="B1" s="301"/>
      <c r="C1" s="301"/>
      <c r="D1" s="301"/>
      <c r="E1" s="301"/>
      <c r="F1" s="301"/>
      <c r="G1" s="301"/>
      <c r="H1" s="301"/>
      <c r="I1" s="301"/>
      <c r="J1" s="301"/>
      <c r="K1" s="301"/>
      <c r="L1" s="301"/>
      <c r="M1" s="301"/>
      <c r="N1" s="301"/>
      <c r="O1" s="301"/>
      <c r="P1" s="301"/>
      <c r="Q1" s="301"/>
      <c r="R1" s="301"/>
      <c r="T1" s="307"/>
      <c r="V1" s="307"/>
      <c r="W1" s="307"/>
      <c r="X1" s="307"/>
      <c r="Y1" s="458" t="s">
        <v>223</v>
      </c>
      <c r="Z1" s="458"/>
    </row>
    <row r="2" spans="1:26" ht="22.5" customHeight="1">
      <c r="A2" s="459" t="s">
        <v>224</v>
      </c>
      <c r="B2" s="459"/>
      <c r="C2" s="459"/>
      <c r="D2" s="459"/>
      <c r="E2" s="459"/>
      <c r="F2" s="459"/>
      <c r="G2" s="459"/>
      <c r="H2" s="459"/>
      <c r="I2" s="459"/>
      <c r="J2" s="459"/>
      <c r="K2" s="459"/>
      <c r="L2" s="459"/>
      <c r="M2" s="459"/>
      <c r="N2" s="459"/>
      <c r="O2" s="459"/>
      <c r="P2" s="459"/>
      <c r="Q2" s="459"/>
      <c r="R2" s="459"/>
      <c r="S2" s="459"/>
      <c r="T2" s="459"/>
      <c r="U2" s="459"/>
      <c r="V2" s="459"/>
      <c r="W2" s="459"/>
      <c r="X2" s="459"/>
      <c r="Y2" s="459"/>
      <c r="Z2" s="459"/>
    </row>
    <row r="3" spans="1:26" ht="22.5" customHeight="1">
      <c r="A3" s="302"/>
      <c r="B3" s="302"/>
      <c r="C3" s="302"/>
      <c r="D3" s="303"/>
      <c r="E3" s="303"/>
      <c r="F3" s="303"/>
      <c r="G3" s="303"/>
      <c r="H3" s="303"/>
      <c r="I3" s="303"/>
      <c r="J3" s="303"/>
      <c r="K3" s="303"/>
      <c r="L3" s="303"/>
      <c r="M3" s="303"/>
      <c r="N3" s="303"/>
      <c r="O3" s="303"/>
      <c r="P3" s="303"/>
      <c r="Q3" s="303"/>
      <c r="R3" s="303"/>
      <c r="V3" s="308"/>
      <c r="W3" s="308"/>
      <c r="X3" s="308"/>
      <c r="Y3" s="460" t="s">
        <v>2</v>
      </c>
      <c r="Z3" s="460"/>
    </row>
    <row r="4" spans="1:26" ht="22.5" customHeight="1">
      <c r="A4" s="461" t="s">
        <v>97</v>
      </c>
      <c r="B4" s="461"/>
      <c r="C4" s="461"/>
      <c r="D4" s="462" t="s">
        <v>78</v>
      </c>
      <c r="E4" s="462" t="s">
        <v>98</v>
      </c>
      <c r="F4" s="462" t="s">
        <v>225</v>
      </c>
      <c r="G4" s="462" t="s">
        <v>226</v>
      </c>
      <c r="H4" s="462" t="s">
        <v>227</v>
      </c>
      <c r="I4" s="462" t="s">
        <v>228</v>
      </c>
      <c r="J4" s="462" t="s">
        <v>229</v>
      </c>
      <c r="K4" s="462" t="s">
        <v>230</v>
      </c>
      <c r="L4" s="462" t="s">
        <v>231</v>
      </c>
      <c r="M4" s="462" t="s">
        <v>232</v>
      </c>
      <c r="N4" s="462" t="s">
        <v>233</v>
      </c>
      <c r="O4" s="462" t="s">
        <v>234</v>
      </c>
      <c r="P4" s="462" t="s">
        <v>235</v>
      </c>
      <c r="Q4" s="462" t="s">
        <v>236</v>
      </c>
      <c r="R4" s="462" t="s">
        <v>237</v>
      </c>
      <c r="S4" s="462" t="s">
        <v>238</v>
      </c>
      <c r="T4" s="462" t="s">
        <v>239</v>
      </c>
      <c r="U4" s="462" t="s">
        <v>240</v>
      </c>
      <c r="V4" s="462" t="s">
        <v>241</v>
      </c>
      <c r="W4" s="462" t="s">
        <v>242</v>
      </c>
      <c r="X4" s="462" t="s">
        <v>243</v>
      </c>
      <c r="Y4" s="462" t="s">
        <v>244</v>
      </c>
      <c r="Z4" s="463" t="s">
        <v>245</v>
      </c>
    </row>
    <row r="5" spans="1:26" ht="13.5" customHeight="1">
      <c r="A5" s="462" t="s">
        <v>100</v>
      </c>
      <c r="B5" s="462" t="s">
        <v>101</v>
      </c>
      <c r="C5" s="462" t="s">
        <v>102</v>
      </c>
      <c r="D5" s="462"/>
      <c r="E5" s="462"/>
      <c r="F5" s="462"/>
      <c r="G5" s="462"/>
      <c r="H5" s="462"/>
      <c r="I5" s="462"/>
      <c r="J5" s="462"/>
      <c r="K5" s="462"/>
      <c r="L5" s="462"/>
      <c r="M5" s="462"/>
      <c r="N5" s="462"/>
      <c r="O5" s="462"/>
      <c r="P5" s="462"/>
      <c r="Q5" s="462"/>
      <c r="R5" s="462"/>
      <c r="S5" s="462"/>
      <c r="T5" s="462"/>
      <c r="U5" s="462"/>
      <c r="V5" s="462"/>
      <c r="W5" s="462"/>
      <c r="X5" s="462"/>
      <c r="Y5" s="462"/>
      <c r="Z5" s="463"/>
    </row>
    <row r="6" spans="1:26" ht="13.5" customHeight="1">
      <c r="A6" s="462"/>
      <c r="B6" s="462"/>
      <c r="C6" s="462"/>
      <c r="D6" s="462"/>
      <c r="E6" s="462"/>
      <c r="F6" s="462"/>
      <c r="G6" s="462"/>
      <c r="H6" s="462"/>
      <c r="I6" s="462"/>
      <c r="J6" s="462"/>
      <c r="K6" s="462"/>
      <c r="L6" s="462"/>
      <c r="M6" s="462"/>
      <c r="N6" s="462"/>
      <c r="O6" s="462"/>
      <c r="P6" s="462"/>
      <c r="Q6" s="462"/>
      <c r="R6" s="462"/>
      <c r="S6" s="462"/>
      <c r="T6" s="462"/>
      <c r="U6" s="462"/>
      <c r="V6" s="462"/>
      <c r="W6" s="462"/>
      <c r="X6" s="462"/>
      <c r="Y6" s="462"/>
      <c r="Z6" s="463"/>
    </row>
    <row r="7" spans="1:26" ht="22.5" customHeight="1">
      <c r="A7" s="278" t="s">
        <v>92</v>
      </c>
      <c r="B7" s="278" t="s">
        <v>92</v>
      </c>
      <c r="C7" s="278" t="s">
        <v>92</v>
      </c>
      <c r="D7" s="278" t="s">
        <v>92</v>
      </c>
      <c r="E7" s="278" t="s">
        <v>92</v>
      </c>
      <c r="F7" s="278">
        <v>1</v>
      </c>
      <c r="G7" s="278">
        <v>2</v>
      </c>
      <c r="H7" s="278">
        <v>3</v>
      </c>
      <c r="I7" s="278">
        <v>4</v>
      </c>
      <c r="J7" s="278">
        <v>5</v>
      </c>
      <c r="K7" s="278">
        <v>6</v>
      </c>
      <c r="L7" s="278">
        <v>7</v>
      </c>
      <c r="M7" s="278">
        <v>8</v>
      </c>
      <c r="N7" s="278">
        <v>9</v>
      </c>
      <c r="O7" s="278">
        <v>10</v>
      </c>
      <c r="P7" s="278">
        <v>11</v>
      </c>
      <c r="Q7" s="278">
        <v>12</v>
      </c>
      <c r="R7" s="278">
        <v>13</v>
      </c>
      <c r="S7" s="278">
        <v>14</v>
      </c>
      <c r="T7" s="278">
        <v>15</v>
      </c>
      <c r="U7" s="278">
        <v>16</v>
      </c>
      <c r="V7" s="278">
        <v>17</v>
      </c>
      <c r="W7" s="278">
        <v>18</v>
      </c>
      <c r="X7" s="278">
        <v>19</v>
      </c>
      <c r="Y7" s="278">
        <v>20</v>
      </c>
      <c r="Z7" s="278">
        <v>21</v>
      </c>
    </row>
    <row r="8" spans="1:26" ht="22.5" customHeight="1">
      <c r="A8" s="278">
        <v>210</v>
      </c>
      <c r="B8" s="278"/>
      <c r="C8" s="278"/>
      <c r="D8" s="212" t="s">
        <v>103</v>
      </c>
      <c r="E8" s="278" t="s">
        <v>104</v>
      </c>
      <c r="F8" s="304">
        <v>9751.5928</v>
      </c>
      <c r="G8" s="304">
        <v>1008.660132</v>
      </c>
      <c r="H8" s="304">
        <v>915.0717040000001</v>
      </c>
      <c r="I8" s="304">
        <v>101.28842800000001</v>
      </c>
      <c r="J8" s="304">
        <v>745.8958519999999</v>
      </c>
      <c r="K8" s="304">
        <v>22.6</v>
      </c>
      <c r="L8" s="304">
        <v>230.76528399999998</v>
      </c>
      <c r="M8" s="304">
        <v>134.41685600000002</v>
      </c>
      <c r="N8" s="304">
        <v>0</v>
      </c>
      <c r="O8" s="304">
        <v>1254.48856</v>
      </c>
      <c r="P8" s="304">
        <v>30</v>
      </c>
      <c r="Q8" s="304">
        <v>72.66</v>
      </c>
      <c r="R8" s="304">
        <v>154.35</v>
      </c>
      <c r="S8" s="304">
        <v>224.8401268</v>
      </c>
      <c r="T8" s="304">
        <v>764.816988</v>
      </c>
      <c r="U8" s="304">
        <v>81</v>
      </c>
      <c r="V8" s="304">
        <v>27.72</v>
      </c>
      <c r="W8" s="304">
        <v>0</v>
      </c>
      <c r="X8" s="304">
        <v>0</v>
      </c>
      <c r="Y8" s="304">
        <v>165.3413844</v>
      </c>
      <c r="Z8" s="304">
        <v>3817.6774848000005</v>
      </c>
    </row>
    <row r="9" spans="1:26" ht="22.5" customHeight="1">
      <c r="A9" s="278">
        <v>210</v>
      </c>
      <c r="B9" s="212" t="s">
        <v>105</v>
      </c>
      <c r="C9" s="278"/>
      <c r="D9" s="212" t="s">
        <v>103</v>
      </c>
      <c r="E9" s="278" t="s">
        <v>106</v>
      </c>
      <c r="F9" s="305">
        <v>95.5</v>
      </c>
      <c r="G9" s="305">
        <v>6.84</v>
      </c>
      <c r="H9" s="305">
        <v>1.5</v>
      </c>
      <c r="I9" s="305">
        <v>1.14</v>
      </c>
      <c r="J9" s="305">
        <v>4.56</v>
      </c>
      <c r="K9" s="305">
        <v>7.6</v>
      </c>
      <c r="L9" s="305">
        <v>5.32</v>
      </c>
      <c r="M9" s="305">
        <v>9.12</v>
      </c>
      <c r="N9" s="305"/>
      <c r="O9" s="305">
        <v>1.52</v>
      </c>
      <c r="P9" s="305">
        <v>1</v>
      </c>
      <c r="Q9" s="305">
        <v>2.66</v>
      </c>
      <c r="R9" s="305">
        <v>25</v>
      </c>
      <c r="S9" s="305"/>
      <c r="T9" s="305"/>
      <c r="U9" s="309"/>
      <c r="V9" s="310">
        <v>27.72</v>
      </c>
      <c r="W9" s="310"/>
      <c r="X9" s="309"/>
      <c r="Y9" s="309"/>
      <c r="Z9" s="310">
        <v>1.52</v>
      </c>
    </row>
    <row r="10" spans="1:26" s="299" customFormat="1" ht="26.25" customHeight="1">
      <c r="A10" s="212" t="s">
        <v>215</v>
      </c>
      <c r="B10" s="212" t="s">
        <v>216</v>
      </c>
      <c r="C10" s="212" t="s">
        <v>216</v>
      </c>
      <c r="D10" s="212" t="s">
        <v>103</v>
      </c>
      <c r="E10" s="296" t="s">
        <v>108</v>
      </c>
      <c r="F10" s="305">
        <v>95.5</v>
      </c>
      <c r="G10" s="305">
        <v>6.84</v>
      </c>
      <c r="H10" s="305">
        <v>1.5</v>
      </c>
      <c r="I10" s="305">
        <v>1.14</v>
      </c>
      <c r="J10" s="305">
        <v>4.56</v>
      </c>
      <c r="K10" s="305">
        <v>7.6</v>
      </c>
      <c r="L10" s="305">
        <v>5.32</v>
      </c>
      <c r="M10" s="305">
        <v>9.12</v>
      </c>
      <c r="N10" s="305"/>
      <c r="O10" s="305">
        <v>1.52</v>
      </c>
      <c r="P10" s="305">
        <v>1</v>
      </c>
      <c r="Q10" s="305">
        <v>2.66</v>
      </c>
      <c r="R10" s="305">
        <v>25</v>
      </c>
      <c r="S10" s="305"/>
      <c r="T10" s="305"/>
      <c r="U10" s="309"/>
      <c r="V10" s="310">
        <v>27.72</v>
      </c>
      <c r="W10" s="310"/>
      <c r="X10" s="309"/>
      <c r="Y10" s="309"/>
      <c r="Z10" s="310">
        <v>1.52</v>
      </c>
    </row>
    <row r="11" spans="1:26" s="299" customFormat="1" ht="26.25" customHeight="1">
      <c r="A11" s="212" t="s">
        <v>107</v>
      </c>
      <c r="B11" s="212" t="s">
        <v>109</v>
      </c>
      <c r="C11" s="212"/>
      <c r="D11" s="212" t="s">
        <v>103</v>
      </c>
      <c r="E11" s="296" t="s">
        <v>110</v>
      </c>
      <c r="F11" s="305">
        <f>SUM(F12:F14)</f>
        <v>6396.444</v>
      </c>
      <c r="G11" s="305">
        <f aca="true" t="shared" si="0" ref="G11:Z11">SUM(G12:G14)</f>
        <v>382.48686000000004</v>
      </c>
      <c r="H11" s="305">
        <f t="shared" si="0"/>
        <v>326.83492</v>
      </c>
      <c r="I11" s="305">
        <f t="shared" si="0"/>
        <v>67.55194</v>
      </c>
      <c r="J11" s="305">
        <f t="shared" si="0"/>
        <v>447.96745999999996</v>
      </c>
      <c r="K11" s="305">
        <f t="shared" si="0"/>
        <v>15</v>
      </c>
      <c r="L11" s="305">
        <f t="shared" si="0"/>
        <v>127.65582</v>
      </c>
      <c r="M11" s="305">
        <f t="shared" si="0"/>
        <v>60.103880000000004</v>
      </c>
      <c r="N11" s="305">
        <f t="shared" si="0"/>
        <v>0</v>
      </c>
      <c r="O11" s="305">
        <f t="shared" si="0"/>
        <v>601.0388</v>
      </c>
      <c r="P11" s="305">
        <f t="shared" si="0"/>
        <v>11</v>
      </c>
      <c r="Q11" s="305">
        <f t="shared" si="0"/>
        <v>37</v>
      </c>
      <c r="R11" s="305">
        <f t="shared" si="0"/>
        <v>67.35</v>
      </c>
      <c r="S11" s="305">
        <f t="shared" si="0"/>
        <v>124.411014</v>
      </c>
      <c r="T11" s="305">
        <f t="shared" si="0"/>
        <v>378.17522</v>
      </c>
      <c r="U11" s="305">
        <f t="shared" si="0"/>
        <v>18</v>
      </c>
      <c r="V11" s="305">
        <f t="shared" si="0"/>
        <v>0</v>
      </c>
      <c r="W11" s="305">
        <f t="shared" si="0"/>
        <v>0</v>
      </c>
      <c r="X11" s="305">
        <f t="shared" si="0"/>
        <v>0</v>
      </c>
      <c r="Y11" s="305">
        <f t="shared" si="0"/>
        <v>90.369462</v>
      </c>
      <c r="Z11" s="305">
        <f t="shared" si="0"/>
        <v>3641.4986240000003</v>
      </c>
    </row>
    <row r="12" spans="1:26" ht="23.25" customHeight="1">
      <c r="A12" s="61" t="s">
        <v>107</v>
      </c>
      <c r="B12" s="61" t="s">
        <v>109</v>
      </c>
      <c r="C12" s="61" t="s">
        <v>105</v>
      </c>
      <c r="D12" s="212" t="s">
        <v>103</v>
      </c>
      <c r="E12" s="194" t="s">
        <v>111</v>
      </c>
      <c r="F12" s="305">
        <v>4641.25</v>
      </c>
      <c r="G12" s="305">
        <v>49</v>
      </c>
      <c r="H12" s="305">
        <v>10.9</v>
      </c>
      <c r="I12" s="305">
        <v>50</v>
      </c>
      <c r="J12" s="305">
        <v>290</v>
      </c>
      <c r="K12" s="305">
        <v>15</v>
      </c>
      <c r="L12" s="305">
        <v>75</v>
      </c>
      <c r="M12" s="305">
        <v>25</v>
      </c>
      <c r="N12" s="305"/>
      <c r="O12" s="305">
        <v>250</v>
      </c>
      <c r="P12" s="305">
        <v>5</v>
      </c>
      <c r="Q12" s="305">
        <v>19</v>
      </c>
      <c r="R12" s="305">
        <v>27.35</v>
      </c>
      <c r="S12" s="305">
        <v>70</v>
      </c>
      <c r="T12" s="305">
        <v>150</v>
      </c>
      <c r="U12" s="309">
        <v>5</v>
      </c>
      <c r="V12" s="310"/>
      <c r="W12" s="310"/>
      <c r="X12" s="309"/>
      <c r="Y12" s="309">
        <v>50</v>
      </c>
      <c r="Z12" s="310">
        <v>3550</v>
      </c>
    </row>
    <row r="13" spans="1:27" ht="22.5" customHeight="1">
      <c r="A13" s="61" t="s">
        <v>107</v>
      </c>
      <c r="B13" s="61" t="s">
        <v>109</v>
      </c>
      <c r="C13" s="61" t="s">
        <v>109</v>
      </c>
      <c r="D13" s="212" t="s">
        <v>103</v>
      </c>
      <c r="E13" s="194" t="s">
        <v>112</v>
      </c>
      <c r="F13" s="306">
        <v>1253.71</v>
      </c>
      <c r="G13" s="306">
        <v>238.2049</v>
      </c>
      <c r="H13" s="306">
        <v>225.6678</v>
      </c>
      <c r="I13" s="306">
        <v>12.5371</v>
      </c>
      <c r="J13" s="306">
        <v>112.8339</v>
      </c>
      <c r="K13" s="306"/>
      <c r="L13" s="306">
        <v>37.6113</v>
      </c>
      <c r="M13" s="306">
        <v>25.0742</v>
      </c>
      <c r="N13" s="306"/>
      <c r="O13" s="306">
        <v>250.74200000000002</v>
      </c>
      <c r="P13" s="306">
        <v>3</v>
      </c>
      <c r="Q13" s="306">
        <v>15</v>
      </c>
      <c r="R13" s="306">
        <v>20</v>
      </c>
      <c r="S13" s="306">
        <v>38.86501</v>
      </c>
      <c r="T13" s="306">
        <v>162.9823</v>
      </c>
      <c r="U13" s="306">
        <v>6</v>
      </c>
      <c r="V13" s="306"/>
      <c r="W13" s="306"/>
      <c r="X13" s="306"/>
      <c r="Y13" s="306">
        <v>28.83533</v>
      </c>
      <c r="Z13" s="306">
        <v>76.35616000000027</v>
      </c>
      <c r="AA13" s="299"/>
    </row>
    <row r="14" spans="1:27" ht="22.5" customHeight="1">
      <c r="A14" s="61" t="s">
        <v>107</v>
      </c>
      <c r="B14" s="61" t="s">
        <v>109</v>
      </c>
      <c r="C14" s="61" t="s">
        <v>113</v>
      </c>
      <c r="D14" s="212" t="s">
        <v>103</v>
      </c>
      <c r="E14" s="194" t="s">
        <v>114</v>
      </c>
      <c r="F14" s="306">
        <v>501.48400000000004</v>
      </c>
      <c r="G14" s="306">
        <v>95.28196000000001</v>
      </c>
      <c r="H14" s="306">
        <v>90.26712</v>
      </c>
      <c r="I14" s="306">
        <v>5.01484</v>
      </c>
      <c r="J14" s="306">
        <v>45.13356</v>
      </c>
      <c r="K14" s="306"/>
      <c r="L14" s="306">
        <v>15.04452</v>
      </c>
      <c r="M14" s="306">
        <v>10.02968</v>
      </c>
      <c r="N14" s="306"/>
      <c r="O14" s="306">
        <v>100.29680000000002</v>
      </c>
      <c r="P14" s="306">
        <v>3</v>
      </c>
      <c r="Q14" s="306">
        <v>3</v>
      </c>
      <c r="R14" s="306">
        <v>20</v>
      </c>
      <c r="S14" s="306">
        <v>15.546004000000002</v>
      </c>
      <c r="T14" s="306">
        <v>65.19292</v>
      </c>
      <c r="U14" s="306">
        <v>7</v>
      </c>
      <c r="V14" s="306"/>
      <c r="W14" s="306"/>
      <c r="X14" s="306"/>
      <c r="Y14" s="306">
        <v>11.534132000000001</v>
      </c>
      <c r="Z14" s="306">
        <v>15.142464000000018</v>
      </c>
      <c r="AA14" s="299"/>
    </row>
    <row r="15" spans="1:27" ht="22.5" customHeight="1">
      <c r="A15" s="61" t="s">
        <v>107</v>
      </c>
      <c r="B15" s="61" t="s">
        <v>115</v>
      </c>
      <c r="C15" s="61"/>
      <c r="D15" s="212" t="s">
        <v>103</v>
      </c>
      <c r="E15" s="194" t="s">
        <v>246</v>
      </c>
      <c r="F15" s="306">
        <f>SUM(F16:F18)</f>
        <v>2457.2716</v>
      </c>
      <c r="G15" s="306">
        <f aca="true" t="shared" si="1" ref="G15:Z15">SUM(G16:G18)</f>
        <v>466.881604</v>
      </c>
      <c r="H15" s="306">
        <f t="shared" si="1"/>
        <v>442.30888799999997</v>
      </c>
      <c r="I15" s="306">
        <f t="shared" si="1"/>
        <v>24.572716</v>
      </c>
      <c r="J15" s="306">
        <f t="shared" si="1"/>
        <v>221.15444399999998</v>
      </c>
      <c r="K15" s="306">
        <f t="shared" si="1"/>
        <v>0</v>
      </c>
      <c r="L15" s="306">
        <f t="shared" si="1"/>
        <v>73.718148</v>
      </c>
      <c r="M15" s="306">
        <f t="shared" si="1"/>
        <v>49.145432</v>
      </c>
      <c r="N15" s="306">
        <f t="shared" si="1"/>
        <v>0</v>
      </c>
      <c r="O15" s="306">
        <f t="shared" si="1"/>
        <v>491.45432000000005</v>
      </c>
      <c r="P15" s="306">
        <f t="shared" si="1"/>
        <v>9</v>
      </c>
      <c r="Q15" s="306">
        <f t="shared" si="1"/>
        <v>23</v>
      </c>
      <c r="R15" s="306">
        <f t="shared" si="1"/>
        <v>51</v>
      </c>
      <c r="S15" s="306">
        <f t="shared" si="1"/>
        <v>76.17541960000001</v>
      </c>
      <c r="T15" s="306">
        <f t="shared" si="1"/>
        <v>319.445308</v>
      </c>
      <c r="U15" s="306">
        <f t="shared" si="1"/>
        <v>27</v>
      </c>
      <c r="V15" s="306">
        <f t="shared" si="1"/>
        <v>0</v>
      </c>
      <c r="W15" s="306">
        <f t="shared" si="1"/>
        <v>0</v>
      </c>
      <c r="X15" s="306">
        <f t="shared" si="1"/>
        <v>0</v>
      </c>
      <c r="Y15" s="306">
        <f t="shared" si="1"/>
        <v>56.5172468</v>
      </c>
      <c r="Z15" s="306">
        <f t="shared" si="1"/>
        <v>125.89807360000026</v>
      </c>
      <c r="AA15" s="299"/>
    </row>
    <row r="16" spans="1:26" ht="22.5" customHeight="1">
      <c r="A16" s="61" t="s">
        <v>107</v>
      </c>
      <c r="B16" s="61" t="s">
        <v>115</v>
      </c>
      <c r="C16" s="61" t="s">
        <v>105</v>
      </c>
      <c r="D16" s="212" t="s">
        <v>103</v>
      </c>
      <c r="E16" s="194" t="s">
        <v>117</v>
      </c>
      <c r="F16" s="306">
        <v>401.1872</v>
      </c>
      <c r="G16" s="306">
        <v>76.22556800000001</v>
      </c>
      <c r="H16" s="306">
        <v>72.213696</v>
      </c>
      <c r="I16" s="306">
        <v>4.011872</v>
      </c>
      <c r="J16" s="306">
        <v>36.106848</v>
      </c>
      <c r="K16" s="306"/>
      <c r="L16" s="306">
        <v>12.035616000000001</v>
      </c>
      <c r="M16" s="306">
        <v>8.023744</v>
      </c>
      <c r="N16" s="306"/>
      <c r="O16" s="306">
        <v>80.23744</v>
      </c>
      <c r="P16" s="306">
        <v>3</v>
      </c>
      <c r="Q16" s="306">
        <v>2</v>
      </c>
      <c r="R16" s="306">
        <v>20</v>
      </c>
      <c r="S16" s="306">
        <v>12.4368032</v>
      </c>
      <c r="T16" s="306">
        <v>52.154336</v>
      </c>
      <c r="U16" s="306">
        <v>8</v>
      </c>
      <c r="V16" s="306"/>
      <c r="W16" s="306"/>
      <c r="X16" s="306"/>
      <c r="Y16" s="306">
        <v>9.227305600000001</v>
      </c>
      <c r="Z16" s="306">
        <v>5.513971199999958</v>
      </c>
    </row>
    <row r="17" spans="1:26" ht="22.5" customHeight="1">
      <c r="A17" s="61" t="s">
        <v>107</v>
      </c>
      <c r="B17" s="61" t="s">
        <v>115</v>
      </c>
      <c r="C17" s="61" t="s">
        <v>109</v>
      </c>
      <c r="D17" s="212" t="s">
        <v>103</v>
      </c>
      <c r="E17" s="194" t="s">
        <v>118</v>
      </c>
      <c r="F17" s="306">
        <v>1755.194</v>
      </c>
      <c r="G17" s="306">
        <v>333.48686</v>
      </c>
      <c r="H17" s="306">
        <v>315.93492</v>
      </c>
      <c r="I17" s="306">
        <v>17.55194</v>
      </c>
      <c r="J17" s="306">
        <v>157.96746</v>
      </c>
      <c r="K17" s="306"/>
      <c r="L17" s="306">
        <v>52.65582</v>
      </c>
      <c r="M17" s="306">
        <v>35.10388</v>
      </c>
      <c r="N17" s="306"/>
      <c r="O17" s="306">
        <v>351.03880000000004</v>
      </c>
      <c r="P17" s="306">
        <v>3</v>
      </c>
      <c r="Q17" s="306">
        <v>20</v>
      </c>
      <c r="R17" s="306">
        <v>30</v>
      </c>
      <c r="S17" s="306">
        <v>54.411014</v>
      </c>
      <c r="T17" s="306">
        <v>228.17522</v>
      </c>
      <c r="U17" s="306">
        <v>9</v>
      </c>
      <c r="V17" s="306"/>
      <c r="W17" s="306"/>
      <c r="X17" s="306"/>
      <c r="Y17" s="306">
        <v>40.369462</v>
      </c>
      <c r="Z17" s="306">
        <v>106.49862400000029</v>
      </c>
    </row>
    <row r="18" spans="1:26" ht="22.5" customHeight="1">
      <c r="A18" s="61" t="s">
        <v>107</v>
      </c>
      <c r="B18" s="61" t="s">
        <v>115</v>
      </c>
      <c r="C18" s="61" t="s">
        <v>113</v>
      </c>
      <c r="D18" s="212" t="s">
        <v>103</v>
      </c>
      <c r="E18" s="194" t="s">
        <v>119</v>
      </c>
      <c r="F18" s="306">
        <v>300.8904</v>
      </c>
      <c r="G18" s="306">
        <v>57.169176</v>
      </c>
      <c r="H18" s="306">
        <v>54.160272</v>
      </c>
      <c r="I18" s="306">
        <v>3.0089040000000002</v>
      </c>
      <c r="J18" s="306">
        <v>27.080136</v>
      </c>
      <c r="K18" s="306"/>
      <c r="L18" s="306">
        <v>9.026712</v>
      </c>
      <c r="M18" s="306">
        <v>6.0178080000000005</v>
      </c>
      <c r="N18" s="306"/>
      <c r="O18" s="306">
        <v>60.17808</v>
      </c>
      <c r="P18" s="306">
        <v>3</v>
      </c>
      <c r="Q18" s="306">
        <v>1</v>
      </c>
      <c r="R18" s="306">
        <v>1</v>
      </c>
      <c r="S18" s="306">
        <v>9.3276024</v>
      </c>
      <c r="T18" s="306">
        <v>39.115752</v>
      </c>
      <c r="U18" s="306">
        <v>10</v>
      </c>
      <c r="V18" s="306"/>
      <c r="W18" s="306"/>
      <c r="X18" s="306"/>
      <c r="Y18" s="306">
        <v>6.9204792</v>
      </c>
      <c r="Z18" s="306">
        <v>13.88547840000001</v>
      </c>
    </row>
    <row r="19" spans="1:26" ht="22.5" customHeight="1">
      <c r="A19" s="61" t="s">
        <v>107</v>
      </c>
      <c r="B19" s="61" t="s">
        <v>120</v>
      </c>
      <c r="C19" s="61"/>
      <c r="D19" s="212" t="s">
        <v>103</v>
      </c>
      <c r="E19" s="194" t="s">
        <v>121</v>
      </c>
      <c r="F19" s="306">
        <f>SUM(F20:F22)</f>
        <v>782.3772</v>
      </c>
      <c r="G19" s="306">
        <f aca="true" t="shared" si="2" ref="G19:Z19">SUM(G20:G22)</f>
        <v>148.65166800000003</v>
      </c>
      <c r="H19" s="306">
        <f t="shared" si="2"/>
        <v>140.827896</v>
      </c>
      <c r="I19" s="306">
        <f t="shared" si="2"/>
        <v>7.823772</v>
      </c>
      <c r="J19" s="306">
        <f t="shared" si="2"/>
        <v>70.413948</v>
      </c>
      <c r="K19" s="306">
        <f t="shared" si="2"/>
        <v>0</v>
      </c>
      <c r="L19" s="306">
        <f t="shared" si="2"/>
        <v>23.471316</v>
      </c>
      <c r="M19" s="306">
        <f t="shared" si="2"/>
        <v>15.647544</v>
      </c>
      <c r="N19" s="306">
        <f t="shared" si="2"/>
        <v>0</v>
      </c>
      <c r="O19" s="306">
        <f t="shared" si="2"/>
        <v>156.47544</v>
      </c>
      <c r="P19" s="306">
        <f t="shared" si="2"/>
        <v>9</v>
      </c>
      <c r="Q19" s="306">
        <f t="shared" si="2"/>
        <v>10</v>
      </c>
      <c r="R19" s="306">
        <f t="shared" si="2"/>
        <v>11</v>
      </c>
      <c r="S19" s="306">
        <f t="shared" si="2"/>
        <v>24.2536932</v>
      </c>
      <c r="T19" s="306">
        <f t="shared" si="2"/>
        <v>64.59646000000001</v>
      </c>
      <c r="U19" s="306">
        <f t="shared" si="2"/>
        <v>36</v>
      </c>
      <c r="V19" s="306">
        <f t="shared" si="2"/>
        <v>0</v>
      </c>
      <c r="W19" s="306">
        <f t="shared" si="2"/>
        <v>0</v>
      </c>
      <c r="X19" s="306">
        <f t="shared" si="2"/>
        <v>0</v>
      </c>
      <c r="Y19" s="306">
        <f t="shared" si="2"/>
        <v>17.9946756</v>
      </c>
      <c r="Z19" s="306">
        <f t="shared" si="2"/>
        <v>46.22078719999999</v>
      </c>
    </row>
    <row r="20" spans="1:26" ht="22.5" customHeight="1">
      <c r="A20" s="61" t="s">
        <v>107</v>
      </c>
      <c r="B20" s="61" t="s">
        <v>120</v>
      </c>
      <c r="C20" s="61" t="s">
        <v>105</v>
      </c>
      <c r="D20" s="212" t="s">
        <v>103</v>
      </c>
      <c r="E20" s="194" t="s">
        <v>122</v>
      </c>
      <c r="F20" s="306">
        <v>250.74200000000002</v>
      </c>
      <c r="G20" s="306">
        <v>47.640980000000006</v>
      </c>
      <c r="H20" s="306">
        <v>45.13356</v>
      </c>
      <c r="I20" s="306">
        <v>2.50742</v>
      </c>
      <c r="J20" s="306">
        <v>22.56678</v>
      </c>
      <c r="K20" s="306"/>
      <c r="L20" s="306">
        <v>7.52226</v>
      </c>
      <c r="M20" s="306">
        <v>5.01484</v>
      </c>
      <c r="N20" s="306"/>
      <c r="O20" s="306">
        <v>50.14840000000001</v>
      </c>
      <c r="P20" s="306">
        <v>3</v>
      </c>
      <c r="Q20" s="306">
        <v>3</v>
      </c>
      <c r="R20" s="306">
        <v>3</v>
      </c>
      <c r="S20" s="306">
        <v>7.773002000000001</v>
      </c>
      <c r="T20" s="306">
        <v>32.59646</v>
      </c>
      <c r="U20" s="306">
        <v>11</v>
      </c>
      <c r="V20" s="306"/>
      <c r="W20" s="306"/>
      <c r="X20" s="306"/>
      <c r="Y20" s="306">
        <v>5.767066000000001</v>
      </c>
      <c r="Z20" s="306">
        <v>4.071232000000009</v>
      </c>
    </row>
    <row r="21" spans="1:26" ht="22.5" customHeight="1">
      <c r="A21" s="61" t="s">
        <v>107</v>
      </c>
      <c r="B21" s="61" t="s">
        <v>120</v>
      </c>
      <c r="C21" s="61" t="s">
        <v>109</v>
      </c>
      <c r="D21" s="212" t="s">
        <v>103</v>
      </c>
      <c r="E21" s="194" t="s">
        <v>123</v>
      </c>
      <c r="F21" s="306">
        <v>150.4452</v>
      </c>
      <c r="G21" s="306">
        <v>28.584588</v>
      </c>
      <c r="H21" s="306">
        <v>27.080136</v>
      </c>
      <c r="I21" s="306">
        <v>1.5044520000000001</v>
      </c>
      <c r="J21" s="306">
        <v>13.540068</v>
      </c>
      <c r="K21" s="306"/>
      <c r="L21" s="306">
        <v>4.513356</v>
      </c>
      <c r="M21" s="306">
        <v>3.0089040000000002</v>
      </c>
      <c r="N21" s="306"/>
      <c r="O21" s="306">
        <v>30.08904</v>
      </c>
      <c r="P21" s="306">
        <v>3</v>
      </c>
      <c r="Q21" s="306">
        <v>6</v>
      </c>
      <c r="R21" s="306">
        <v>3</v>
      </c>
      <c r="S21" s="306">
        <v>4.6638012</v>
      </c>
      <c r="T21" s="306">
        <v>3</v>
      </c>
      <c r="U21" s="306">
        <v>12</v>
      </c>
      <c r="V21" s="306"/>
      <c r="W21" s="306"/>
      <c r="X21" s="306"/>
      <c r="Y21" s="306">
        <v>3.4602396</v>
      </c>
      <c r="Z21" s="306">
        <v>7.000615199999999</v>
      </c>
    </row>
    <row r="22" spans="1:27" ht="22.5" customHeight="1">
      <c r="A22" s="61" t="s">
        <v>107</v>
      </c>
      <c r="B22" s="61" t="s">
        <v>120</v>
      </c>
      <c r="C22" s="61" t="s">
        <v>115</v>
      </c>
      <c r="D22" s="212" t="s">
        <v>103</v>
      </c>
      <c r="E22" s="194" t="s">
        <v>124</v>
      </c>
      <c r="F22" s="306">
        <v>381.19</v>
      </c>
      <c r="G22" s="306">
        <v>72.4261</v>
      </c>
      <c r="H22" s="306">
        <v>68.6142</v>
      </c>
      <c r="I22" s="306">
        <v>3.8119</v>
      </c>
      <c r="J22" s="306">
        <v>34.3071</v>
      </c>
      <c r="K22" s="306"/>
      <c r="L22" s="306">
        <v>11.435699999999999</v>
      </c>
      <c r="M22" s="306">
        <v>7.6238</v>
      </c>
      <c r="N22" s="306"/>
      <c r="O22" s="306">
        <v>76.238</v>
      </c>
      <c r="P22" s="306">
        <v>3</v>
      </c>
      <c r="Q22" s="306">
        <v>1</v>
      </c>
      <c r="R22" s="306">
        <v>5</v>
      </c>
      <c r="S22" s="306">
        <v>11.816889999999999</v>
      </c>
      <c r="T22" s="306">
        <v>29</v>
      </c>
      <c r="U22" s="306">
        <v>13</v>
      </c>
      <c r="V22" s="306"/>
      <c r="W22" s="306"/>
      <c r="X22" s="306"/>
      <c r="Y22" s="306">
        <v>8.76737</v>
      </c>
      <c r="Z22" s="306">
        <v>35.14893999999998</v>
      </c>
      <c r="AA22"/>
    </row>
    <row r="23" spans="1:27" ht="22.5" customHeight="1">
      <c r="A23" s="61" t="s">
        <v>107</v>
      </c>
      <c r="B23" s="61" t="s">
        <v>113</v>
      </c>
      <c r="C23" s="61"/>
      <c r="D23" s="212" t="s">
        <v>103</v>
      </c>
      <c r="E23" s="194" t="s">
        <v>133</v>
      </c>
      <c r="F23" s="306">
        <v>20</v>
      </c>
      <c r="G23" s="306">
        <v>3.8</v>
      </c>
      <c r="H23" s="306">
        <v>3.5999999999999996</v>
      </c>
      <c r="I23" s="306">
        <v>0.2</v>
      </c>
      <c r="J23" s="306">
        <v>1.7999999999999998</v>
      </c>
      <c r="K23" s="306"/>
      <c r="L23" s="306">
        <v>0.6</v>
      </c>
      <c r="M23" s="306">
        <v>0.4</v>
      </c>
      <c r="N23" s="306"/>
      <c r="O23" s="306">
        <v>4</v>
      </c>
      <c r="P23" s="306">
        <v>0</v>
      </c>
      <c r="Q23" s="306">
        <v>0</v>
      </c>
      <c r="R23" s="306">
        <v>0</v>
      </c>
      <c r="S23" s="306">
        <v>0</v>
      </c>
      <c r="T23" s="306">
        <v>2.6</v>
      </c>
      <c r="U23" s="306">
        <v>0</v>
      </c>
      <c r="V23" s="306"/>
      <c r="W23" s="306"/>
      <c r="X23" s="306"/>
      <c r="Y23" s="306">
        <v>0.46</v>
      </c>
      <c r="Z23" s="306">
        <v>2.539999999999999</v>
      </c>
      <c r="AA23"/>
    </row>
    <row r="24" spans="1:26" ht="22.5" customHeight="1">
      <c r="A24" s="61" t="s">
        <v>107</v>
      </c>
      <c r="B24" s="61" t="s">
        <v>113</v>
      </c>
      <c r="C24" s="61" t="s">
        <v>105</v>
      </c>
      <c r="D24" s="212" t="s">
        <v>103</v>
      </c>
      <c r="E24" s="298" t="s">
        <v>133</v>
      </c>
      <c r="F24" s="306">
        <v>20</v>
      </c>
      <c r="G24" s="306">
        <v>3.8</v>
      </c>
      <c r="H24" s="306">
        <v>3.5999999999999996</v>
      </c>
      <c r="I24" s="306">
        <v>0.2</v>
      </c>
      <c r="J24" s="306">
        <v>1.7999999999999998</v>
      </c>
      <c r="K24" s="306"/>
      <c r="L24" s="306">
        <v>0.6</v>
      </c>
      <c r="M24" s="306">
        <v>0.4</v>
      </c>
      <c r="N24" s="306"/>
      <c r="O24" s="306">
        <v>4</v>
      </c>
      <c r="P24" s="306">
        <v>0</v>
      </c>
      <c r="Q24" s="306">
        <v>0</v>
      </c>
      <c r="R24" s="306">
        <v>0</v>
      </c>
      <c r="S24" s="306">
        <v>0</v>
      </c>
      <c r="T24" s="306">
        <v>2.6</v>
      </c>
      <c r="U24" s="306">
        <v>0</v>
      </c>
      <c r="V24" s="306"/>
      <c r="W24" s="306"/>
      <c r="X24" s="306"/>
      <c r="Y24" s="306">
        <v>0.46</v>
      </c>
      <c r="Z24" s="306">
        <v>2.539999999999999</v>
      </c>
    </row>
  </sheetData>
  <sheetProtection formatCells="0" formatColumns="0" formatRows="0"/>
  <mergeCells count="30">
    <mergeCell ref="Y4:Y6"/>
    <mergeCell ref="Z4:Z6"/>
    <mergeCell ref="S4:S6"/>
    <mergeCell ref="T4:T6"/>
    <mergeCell ref="U4:U6"/>
    <mergeCell ref="V4:V6"/>
    <mergeCell ref="W4:W6"/>
    <mergeCell ref="X4:X6"/>
    <mergeCell ref="M4:M6"/>
    <mergeCell ref="N4:N6"/>
    <mergeCell ref="O4:O6"/>
    <mergeCell ref="P4:P6"/>
    <mergeCell ref="Q4:Q6"/>
    <mergeCell ref="R4:R6"/>
    <mergeCell ref="G4:G6"/>
    <mergeCell ref="H4:H6"/>
    <mergeCell ref="I4:I6"/>
    <mergeCell ref="J4:J6"/>
    <mergeCell ref="K4:K6"/>
    <mergeCell ref="L4:L6"/>
    <mergeCell ref="Y1:Z1"/>
    <mergeCell ref="A2:Z2"/>
    <mergeCell ref="Y3:Z3"/>
    <mergeCell ref="A4:C4"/>
    <mergeCell ref="A5:A6"/>
    <mergeCell ref="B5:B6"/>
    <mergeCell ref="C5:C6"/>
    <mergeCell ref="D4:D6"/>
    <mergeCell ref="E4:E6"/>
    <mergeCell ref="F4:F6"/>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23"/>
  <sheetViews>
    <sheetView showGridLines="0" showZeros="0" zoomScalePageLayoutView="0" workbookViewId="0" topLeftCell="A1">
      <selection activeCell="P18" sqref="P18"/>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8" max="8" width="11.125" style="0" bestFit="1" customWidth="1"/>
    <col min="16" max="16" width="10.125" style="0" bestFit="1" customWidth="1"/>
    <col min="17" max="17" width="11.125" style="0" bestFit="1" customWidth="1"/>
    <col min="18" max="18" width="11.50390625" style="0" customWidth="1"/>
  </cols>
  <sheetData>
    <row r="1" ht="14.25" customHeight="1">
      <c r="T1" t="s">
        <v>247</v>
      </c>
    </row>
    <row r="2" spans="1:20" ht="33.75" customHeight="1">
      <c r="A2" s="436" t="s">
        <v>248</v>
      </c>
      <c r="B2" s="436"/>
      <c r="C2" s="436"/>
      <c r="D2" s="436"/>
      <c r="E2" s="436"/>
      <c r="F2" s="436"/>
      <c r="G2" s="436"/>
      <c r="H2" s="436"/>
      <c r="I2" s="436"/>
      <c r="J2" s="436"/>
      <c r="K2" s="436"/>
      <c r="L2" s="436"/>
      <c r="M2" s="436"/>
      <c r="N2" s="436"/>
      <c r="O2" s="436"/>
      <c r="P2" s="436"/>
      <c r="Q2" s="436"/>
      <c r="R2" s="436"/>
      <c r="S2" s="436"/>
      <c r="T2" s="436"/>
    </row>
    <row r="3" spans="19:20" ht="14.25" customHeight="1">
      <c r="S3" s="455" t="s">
        <v>77</v>
      </c>
      <c r="T3" s="455"/>
    </row>
    <row r="4" spans="1:20" ht="22.5" customHeight="1">
      <c r="A4" s="464" t="s">
        <v>97</v>
      </c>
      <c r="B4" s="464"/>
      <c r="C4" s="464"/>
      <c r="D4" s="444" t="s">
        <v>249</v>
      </c>
      <c r="E4" s="444" t="s">
        <v>156</v>
      </c>
      <c r="F4" s="441" t="s">
        <v>225</v>
      </c>
      <c r="G4" s="444" t="s">
        <v>158</v>
      </c>
      <c r="H4" s="444"/>
      <c r="I4" s="444"/>
      <c r="J4" s="444"/>
      <c r="K4" s="444"/>
      <c r="L4" s="444"/>
      <c r="M4" s="444"/>
      <c r="N4" s="444"/>
      <c r="O4" s="444"/>
      <c r="P4" s="444"/>
      <c r="Q4" s="444"/>
      <c r="R4" s="444" t="s">
        <v>161</v>
      </c>
      <c r="S4" s="444"/>
      <c r="T4" s="444"/>
    </row>
    <row r="5" spans="1:20" ht="14.25" customHeight="1">
      <c r="A5" s="464"/>
      <c r="B5" s="464"/>
      <c r="C5" s="464"/>
      <c r="D5" s="444"/>
      <c r="E5" s="444"/>
      <c r="F5" s="443"/>
      <c r="G5" s="444" t="s">
        <v>89</v>
      </c>
      <c r="H5" s="444" t="s">
        <v>250</v>
      </c>
      <c r="I5" s="444" t="s">
        <v>235</v>
      </c>
      <c r="J5" s="444" t="s">
        <v>236</v>
      </c>
      <c r="K5" s="444" t="s">
        <v>251</v>
      </c>
      <c r="L5" s="444" t="s">
        <v>252</v>
      </c>
      <c r="M5" s="444" t="s">
        <v>237</v>
      </c>
      <c r="N5" s="444" t="s">
        <v>253</v>
      </c>
      <c r="O5" s="444" t="s">
        <v>240</v>
      </c>
      <c r="P5" s="444" t="s">
        <v>254</v>
      </c>
      <c r="Q5" s="444" t="s">
        <v>255</v>
      </c>
      <c r="R5" s="444" t="s">
        <v>89</v>
      </c>
      <c r="S5" s="444" t="s">
        <v>256</v>
      </c>
      <c r="T5" s="444" t="s">
        <v>214</v>
      </c>
    </row>
    <row r="6" spans="1:20" ht="42.75" customHeight="1">
      <c r="A6" s="57" t="s">
        <v>100</v>
      </c>
      <c r="B6" s="57" t="s">
        <v>101</v>
      </c>
      <c r="C6" s="57" t="s">
        <v>102</v>
      </c>
      <c r="D6" s="444"/>
      <c r="E6" s="444"/>
      <c r="F6" s="442"/>
      <c r="G6" s="444"/>
      <c r="H6" s="444"/>
      <c r="I6" s="444"/>
      <c r="J6" s="444"/>
      <c r="K6" s="444"/>
      <c r="L6" s="444"/>
      <c r="M6" s="444"/>
      <c r="N6" s="444"/>
      <c r="O6" s="444"/>
      <c r="P6" s="444"/>
      <c r="Q6" s="444"/>
      <c r="R6" s="444"/>
      <c r="S6" s="444"/>
      <c r="T6" s="444"/>
    </row>
    <row r="7" spans="1:20" ht="42.75" customHeight="1">
      <c r="A7" s="278">
        <v>210</v>
      </c>
      <c r="B7" s="278"/>
      <c r="C7" s="278"/>
      <c r="D7" s="189" t="s">
        <v>103</v>
      </c>
      <c r="E7" s="278" t="s">
        <v>104</v>
      </c>
      <c r="F7" s="563">
        <v>9751.5928</v>
      </c>
      <c r="G7" s="563">
        <v>9751.592800000002</v>
      </c>
      <c r="H7" s="563">
        <v>4341.416755199999</v>
      </c>
      <c r="I7" s="563">
        <v>30</v>
      </c>
      <c r="J7" s="563">
        <v>72.66</v>
      </c>
      <c r="K7" s="563">
        <v>0</v>
      </c>
      <c r="L7" s="563">
        <v>0</v>
      </c>
      <c r="M7" s="563">
        <v>154.35</v>
      </c>
      <c r="N7" s="563">
        <v>0</v>
      </c>
      <c r="O7" s="563">
        <v>81</v>
      </c>
      <c r="P7" s="563">
        <v>1254.48856</v>
      </c>
      <c r="Q7" s="563">
        <v>3817.677484800001</v>
      </c>
      <c r="R7" s="58">
        <v>0</v>
      </c>
      <c r="S7" s="58">
        <v>0</v>
      </c>
      <c r="T7" s="58">
        <v>0</v>
      </c>
    </row>
    <row r="8" spans="1:20" ht="42.75" customHeight="1">
      <c r="A8" s="278">
        <v>210</v>
      </c>
      <c r="B8" s="212" t="s">
        <v>105</v>
      </c>
      <c r="C8" s="278"/>
      <c r="D8" s="189" t="s">
        <v>103</v>
      </c>
      <c r="E8" s="278" t="s">
        <v>106</v>
      </c>
      <c r="F8" s="213">
        <v>95.5</v>
      </c>
      <c r="G8" s="213">
        <v>95.5</v>
      </c>
      <c r="H8" s="196">
        <v>63.8</v>
      </c>
      <c r="I8" s="213">
        <v>1</v>
      </c>
      <c r="J8" s="213">
        <v>2.66</v>
      </c>
      <c r="K8" s="196"/>
      <c r="L8" s="196"/>
      <c r="M8" s="213">
        <v>25</v>
      </c>
      <c r="N8" s="196"/>
      <c r="O8" s="224"/>
      <c r="P8" s="213">
        <v>1.52</v>
      </c>
      <c r="Q8" s="225">
        <v>1.52</v>
      </c>
      <c r="R8" s="295"/>
      <c r="S8" s="295"/>
      <c r="T8" s="295"/>
    </row>
    <row r="9" spans="1:20" s="54" customFormat="1" ht="21.75" customHeight="1">
      <c r="A9" s="212" t="s">
        <v>215</v>
      </c>
      <c r="B9" s="212" t="s">
        <v>216</v>
      </c>
      <c r="C9" s="212" t="s">
        <v>216</v>
      </c>
      <c r="D9" s="189" t="s">
        <v>103</v>
      </c>
      <c r="E9" s="296" t="s">
        <v>108</v>
      </c>
      <c r="F9" s="213">
        <v>95.5</v>
      </c>
      <c r="G9" s="213">
        <v>95.5</v>
      </c>
      <c r="H9" s="196">
        <v>63.8</v>
      </c>
      <c r="I9" s="213">
        <v>1</v>
      </c>
      <c r="J9" s="213">
        <v>2.66</v>
      </c>
      <c r="K9" s="196"/>
      <c r="L9" s="196"/>
      <c r="M9" s="213">
        <v>25</v>
      </c>
      <c r="N9" s="196"/>
      <c r="O9" s="224"/>
      <c r="P9" s="213">
        <v>1.52</v>
      </c>
      <c r="Q9" s="225">
        <v>1.52</v>
      </c>
      <c r="R9" s="295"/>
      <c r="S9" s="295"/>
      <c r="T9" s="295"/>
    </row>
    <row r="10" spans="1:20" s="54" customFormat="1" ht="21.75" customHeight="1">
      <c r="A10" s="212" t="s">
        <v>107</v>
      </c>
      <c r="B10" s="212" t="s">
        <v>109</v>
      </c>
      <c r="C10" s="212"/>
      <c r="D10" s="189" t="s">
        <v>103</v>
      </c>
      <c r="E10" s="296" t="s">
        <v>110</v>
      </c>
      <c r="F10" s="213">
        <v>6396.444</v>
      </c>
      <c r="G10" s="213">
        <v>6396.444</v>
      </c>
      <c r="H10" s="213">
        <v>2020.5565759999995</v>
      </c>
      <c r="I10" s="213">
        <v>11</v>
      </c>
      <c r="J10" s="213">
        <v>37</v>
      </c>
      <c r="K10" s="213">
        <v>0</v>
      </c>
      <c r="L10" s="213">
        <v>0</v>
      </c>
      <c r="M10" s="213">
        <v>67.35</v>
      </c>
      <c r="N10" s="213">
        <v>0</v>
      </c>
      <c r="O10" s="213">
        <v>18</v>
      </c>
      <c r="P10" s="213">
        <v>601.0388</v>
      </c>
      <c r="Q10" s="213">
        <v>3641.4986240000003</v>
      </c>
      <c r="R10" s="213">
        <f aca="true" t="shared" si="0" ref="G10:T10">SUM(R11:R13)</f>
        <v>0</v>
      </c>
      <c r="S10" s="213">
        <f t="shared" si="0"/>
        <v>0</v>
      </c>
      <c r="T10" s="213">
        <f t="shared" si="0"/>
        <v>0</v>
      </c>
    </row>
    <row r="11" spans="1:20" ht="21.75" customHeight="1">
      <c r="A11" s="61" t="s">
        <v>107</v>
      </c>
      <c r="B11" s="61" t="s">
        <v>109</v>
      </c>
      <c r="C11" s="61" t="s">
        <v>105</v>
      </c>
      <c r="D11" s="189" t="s">
        <v>103</v>
      </c>
      <c r="E11" s="194" t="s">
        <v>111</v>
      </c>
      <c r="F11" s="213">
        <v>4641.25</v>
      </c>
      <c r="G11" s="213">
        <v>4641.25</v>
      </c>
      <c r="H11" s="198">
        <v>784.8999999999996</v>
      </c>
      <c r="I11" s="213">
        <v>5</v>
      </c>
      <c r="J11" s="213">
        <v>19</v>
      </c>
      <c r="K11" s="198"/>
      <c r="L11" s="198"/>
      <c r="M11" s="213">
        <v>27.35</v>
      </c>
      <c r="N11" s="198"/>
      <c r="O11" s="224">
        <v>5</v>
      </c>
      <c r="P11" s="213">
        <v>250</v>
      </c>
      <c r="Q11" s="225">
        <v>3550</v>
      </c>
      <c r="R11" s="72"/>
      <c r="S11" s="72"/>
      <c r="T11" s="72"/>
    </row>
    <row r="12" spans="1:20" ht="21.75" customHeight="1">
      <c r="A12" s="61" t="s">
        <v>107</v>
      </c>
      <c r="B12" s="61" t="s">
        <v>109</v>
      </c>
      <c r="C12" s="61" t="s">
        <v>109</v>
      </c>
      <c r="D12" s="189" t="s">
        <v>103</v>
      </c>
      <c r="E12" s="194" t="s">
        <v>112</v>
      </c>
      <c r="F12" s="297">
        <v>1253.71</v>
      </c>
      <c r="G12" s="297">
        <v>1253.71</v>
      </c>
      <c r="H12" s="198">
        <v>882.6118399999998</v>
      </c>
      <c r="I12" s="297">
        <v>3</v>
      </c>
      <c r="J12" s="297">
        <v>15</v>
      </c>
      <c r="K12" s="198"/>
      <c r="L12" s="198"/>
      <c r="M12" s="297">
        <v>20</v>
      </c>
      <c r="N12" s="198"/>
      <c r="O12" s="297">
        <v>6</v>
      </c>
      <c r="P12" s="297">
        <v>250.74200000000002</v>
      </c>
      <c r="Q12" s="297">
        <v>76.35616000000027</v>
      </c>
      <c r="R12" s="72"/>
      <c r="S12" s="72"/>
      <c r="T12" s="72"/>
    </row>
    <row r="13" spans="1:20" ht="21.75" customHeight="1">
      <c r="A13" s="61" t="s">
        <v>107</v>
      </c>
      <c r="B13" s="61" t="s">
        <v>109</v>
      </c>
      <c r="C13" s="61" t="s">
        <v>113</v>
      </c>
      <c r="D13" s="189" t="s">
        <v>103</v>
      </c>
      <c r="E13" s="194" t="s">
        <v>114</v>
      </c>
      <c r="F13" s="297">
        <v>501.48400000000004</v>
      </c>
      <c r="G13" s="297">
        <v>501.48400000000004</v>
      </c>
      <c r="H13" s="198">
        <v>353.044736</v>
      </c>
      <c r="I13" s="297">
        <v>3</v>
      </c>
      <c r="J13" s="297">
        <v>3</v>
      </c>
      <c r="K13" s="198"/>
      <c r="L13" s="198"/>
      <c r="M13" s="297">
        <v>20</v>
      </c>
      <c r="N13" s="198"/>
      <c r="O13" s="297">
        <v>7</v>
      </c>
      <c r="P13" s="297">
        <v>100.29680000000002</v>
      </c>
      <c r="Q13" s="297">
        <v>15.142464000000018</v>
      </c>
      <c r="R13" s="72"/>
      <c r="S13" s="72"/>
      <c r="T13" s="72"/>
    </row>
    <row r="14" spans="1:20" ht="21.75" customHeight="1">
      <c r="A14" s="61" t="s">
        <v>107</v>
      </c>
      <c r="B14" s="61" t="s">
        <v>115</v>
      </c>
      <c r="C14" s="61"/>
      <c r="D14" s="189" t="s">
        <v>103</v>
      </c>
      <c r="E14" s="194" t="s">
        <v>246</v>
      </c>
      <c r="F14" s="297">
        <v>2457.2716</v>
      </c>
      <c r="G14" s="297">
        <v>2457.2716</v>
      </c>
      <c r="H14" s="297">
        <v>1729.9192064</v>
      </c>
      <c r="I14" s="297">
        <v>9</v>
      </c>
      <c r="J14" s="297">
        <v>23</v>
      </c>
      <c r="K14" s="297">
        <v>0</v>
      </c>
      <c r="L14" s="297">
        <v>0</v>
      </c>
      <c r="M14" s="297">
        <v>51</v>
      </c>
      <c r="N14" s="297">
        <v>0</v>
      </c>
      <c r="O14" s="297">
        <v>27</v>
      </c>
      <c r="P14" s="297">
        <v>491.45432000000005</v>
      </c>
      <c r="Q14" s="297">
        <v>125.89807360000026</v>
      </c>
      <c r="R14" s="297">
        <f aca="true" t="shared" si="1" ref="G14:T14">SUM(R15:R17)</f>
        <v>0</v>
      </c>
      <c r="S14" s="297">
        <f t="shared" si="1"/>
        <v>0</v>
      </c>
      <c r="T14" s="297">
        <f t="shared" si="1"/>
        <v>0</v>
      </c>
    </row>
    <row r="15" spans="1:20" ht="21.75" customHeight="1">
      <c r="A15" s="61" t="s">
        <v>107</v>
      </c>
      <c r="B15" s="61" t="s">
        <v>115</v>
      </c>
      <c r="C15" s="61" t="s">
        <v>105</v>
      </c>
      <c r="D15" s="189" t="s">
        <v>103</v>
      </c>
      <c r="E15" s="194" t="s">
        <v>117</v>
      </c>
      <c r="F15" s="297">
        <v>401.1872</v>
      </c>
      <c r="G15" s="297">
        <v>401.1872</v>
      </c>
      <c r="H15" s="198">
        <v>282.43578880000007</v>
      </c>
      <c r="I15" s="297">
        <v>3</v>
      </c>
      <c r="J15" s="297">
        <v>2</v>
      </c>
      <c r="K15" s="198"/>
      <c r="L15" s="198"/>
      <c r="M15" s="297">
        <v>20</v>
      </c>
      <c r="N15" s="198"/>
      <c r="O15" s="297">
        <v>8</v>
      </c>
      <c r="P15" s="297">
        <v>80.23744</v>
      </c>
      <c r="Q15" s="297">
        <v>5.513971199999958</v>
      </c>
      <c r="R15" s="72"/>
      <c r="S15" s="72"/>
      <c r="T15" s="72"/>
    </row>
    <row r="16" spans="1:20" ht="21.75" customHeight="1">
      <c r="A16" s="61" t="s">
        <v>107</v>
      </c>
      <c r="B16" s="61" t="s">
        <v>115</v>
      </c>
      <c r="C16" s="61" t="s">
        <v>109</v>
      </c>
      <c r="D16" s="189" t="s">
        <v>103</v>
      </c>
      <c r="E16" s="194" t="s">
        <v>118</v>
      </c>
      <c r="F16" s="297">
        <v>1755.194</v>
      </c>
      <c r="G16" s="297">
        <v>1755.194</v>
      </c>
      <c r="H16" s="198">
        <v>1235.6565759999996</v>
      </c>
      <c r="I16" s="297">
        <v>3</v>
      </c>
      <c r="J16" s="297">
        <v>20</v>
      </c>
      <c r="K16" s="198"/>
      <c r="L16" s="198"/>
      <c r="M16" s="297">
        <v>30</v>
      </c>
      <c r="N16" s="198"/>
      <c r="O16" s="297">
        <v>9</v>
      </c>
      <c r="P16" s="297">
        <v>351.03880000000004</v>
      </c>
      <c r="Q16" s="297">
        <v>106.49862400000029</v>
      </c>
      <c r="R16" s="72"/>
      <c r="S16" s="72"/>
      <c r="T16" s="72"/>
    </row>
    <row r="17" spans="1:20" ht="21.75" customHeight="1">
      <c r="A17" s="61" t="s">
        <v>107</v>
      </c>
      <c r="B17" s="61" t="s">
        <v>115</v>
      </c>
      <c r="C17" s="61" t="s">
        <v>113</v>
      </c>
      <c r="D17" s="189" t="s">
        <v>103</v>
      </c>
      <c r="E17" s="194" t="s">
        <v>119</v>
      </c>
      <c r="F17" s="297">
        <v>300.8904</v>
      </c>
      <c r="G17" s="297">
        <v>300.8904</v>
      </c>
      <c r="H17" s="198">
        <v>211.8268416</v>
      </c>
      <c r="I17" s="297">
        <v>3</v>
      </c>
      <c r="J17" s="297">
        <v>1</v>
      </c>
      <c r="K17" s="198"/>
      <c r="L17" s="198"/>
      <c r="M17" s="297">
        <v>1</v>
      </c>
      <c r="N17" s="198"/>
      <c r="O17" s="297">
        <v>10</v>
      </c>
      <c r="P17" s="297">
        <v>60.17808</v>
      </c>
      <c r="Q17" s="297">
        <v>13.88547840000001</v>
      </c>
      <c r="R17" s="72"/>
      <c r="S17" s="72"/>
      <c r="T17" s="72"/>
    </row>
    <row r="18" spans="1:20" ht="21.75" customHeight="1">
      <c r="A18" s="61" t="s">
        <v>107</v>
      </c>
      <c r="B18" s="61" t="s">
        <v>120</v>
      </c>
      <c r="C18" s="61"/>
      <c r="D18" s="189" t="s">
        <v>103</v>
      </c>
      <c r="E18" s="194" t="s">
        <v>121</v>
      </c>
      <c r="F18" s="297">
        <v>782.3772</v>
      </c>
      <c r="G18" s="297">
        <v>782.3772</v>
      </c>
      <c r="H18" s="297">
        <v>513.6809728000001</v>
      </c>
      <c r="I18" s="297">
        <v>9</v>
      </c>
      <c r="J18" s="297">
        <v>10</v>
      </c>
      <c r="K18" s="297">
        <v>0</v>
      </c>
      <c r="L18" s="297">
        <v>0</v>
      </c>
      <c r="M18" s="297">
        <v>11</v>
      </c>
      <c r="N18" s="297">
        <v>0</v>
      </c>
      <c r="O18" s="297">
        <v>36</v>
      </c>
      <c r="P18" s="297">
        <v>156.47544</v>
      </c>
      <c r="Q18" s="297">
        <v>46.22078719999999</v>
      </c>
      <c r="R18" s="297">
        <f aca="true" t="shared" si="2" ref="G18:T18">SUM(R19:R21)</f>
        <v>0</v>
      </c>
      <c r="S18" s="297">
        <f t="shared" si="2"/>
        <v>0</v>
      </c>
      <c r="T18" s="297">
        <f t="shared" si="2"/>
        <v>0</v>
      </c>
    </row>
    <row r="19" spans="1:20" ht="21.75" customHeight="1">
      <c r="A19" s="61" t="s">
        <v>107</v>
      </c>
      <c r="B19" s="61" t="s">
        <v>120</v>
      </c>
      <c r="C19" s="61" t="s">
        <v>105</v>
      </c>
      <c r="D19" s="189" t="s">
        <v>103</v>
      </c>
      <c r="E19" s="194" t="s">
        <v>122</v>
      </c>
      <c r="F19" s="297">
        <v>250.74200000000002</v>
      </c>
      <c r="G19" s="297">
        <v>250.74200000000002</v>
      </c>
      <c r="H19" s="198">
        <v>176.522368</v>
      </c>
      <c r="I19" s="297">
        <v>3</v>
      </c>
      <c r="J19" s="297">
        <v>3</v>
      </c>
      <c r="K19" s="198"/>
      <c r="L19" s="198"/>
      <c r="M19" s="297">
        <v>3</v>
      </c>
      <c r="N19" s="198"/>
      <c r="O19" s="297">
        <v>11</v>
      </c>
      <c r="P19" s="297">
        <v>50.14840000000001</v>
      </c>
      <c r="Q19" s="297">
        <v>4.071232000000009</v>
      </c>
      <c r="R19" s="72"/>
      <c r="S19" s="72"/>
      <c r="T19" s="72"/>
    </row>
    <row r="20" spans="1:20" ht="21.75" customHeight="1">
      <c r="A20" s="61" t="s">
        <v>107</v>
      </c>
      <c r="B20" s="61" t="s">
        <v>120</v>
      </c>
      <c r="C20" s="61" t="s">
        <v>109</v>
      </c>
      <c r="D20" s="189" t="s">
        <v>103</v>
      </c>
      <c r="E20" s="194" t="s">
        <v>123</v>
      </c>
      <c r="F20" s="297">
        <v>150.4452</v>
      </c>
      <c r="G20" s="297">
        <v>150.4452</v>
      </c>
      <c r="H20" s="198">
        <v>89.3555448</v>
      </c>
      <c r="I20" s="297">
        <v>3</v>
      </c>
      <c r="J20" s="297">
        <v>6</v>
      </c>
      <c r="K20" s="198"/>
      <c r="L20" s="198"/>
      <c r="M20" s="297">
        <v>3</v>
      </c>
      <c r="N20" s="198"/>
      <c r="O20" s="297">
        <v>12</v>
      </c>
      <c r="P20" s="297">
        <v>30.08904</v>
      </c>
      <c r="Q20" s="297">
        <v>7.000615199999999</v>
      </c>
      <c r="R20" s="72"/>
      <c r="S20" s="72"/>
      <c r="T20" s="72"/>
    </row>
    <row r="21" spans="1:20" ht="21.75" customHeight="1">
      <c r="A21" s="61" t="s">
        <v>107</v>
      </c>
      <c r="B21" s="61" t="s">
        <v>120</v>
      </c>
      <c r="C21" s="61" t="s">
        <v>115</v>
      </c>
      <c r="D21" s="189" t="s">
        <v>103</v>
      </c>
      <c r="E21" s="194" t="s">
        <v>124</v>
      </c>
      <c r="F21" s="297">
        <v>381.19</v>
      </c>
      <c r="G21" s="297">
        <v>381.19</v>
      </c>
      <c r="H21" s="198">
        <v>247.80306000000002</v>
      </c>
      <c r="I21" s="297">
        <v>3</v>
      </c>
      <c r="J21" s="297">
        <v>1</v>
      </c>
      <c r="K21" s="198"/>
      <c r="L21" s="198"/>
      <c r="M21" s="297">
        <v>5</v>
      </c>
      <c r="N21" s="198"/>
      <c r="O21" s="297">
        <v>13</v>
      </c>
      <c r="P21" s="297">
        <v>76.238</v>
      </c>
      <c r="Q21" s="297">
        <v>35.14893999999998</v>
      </c>
      <c r="R21" s="72"/>
      <c r="S21" s="72"/>
      <c r="T21" s="72"/>
    </row>
    <row r="22" spans="1:20" ht="21.75" customHeight="1">
      <c r="A22" s="61" t="s">
        <v>107</v>
      </c>
      <c r="B22" s="61" t="s">
        <v>113</v>
      </c>
      <c r="C22" s="61"/>
      <c r="D22" s="189" t="s">
        <v>103</v>
      </c>
      <c r="E22" s="194" t="s">
        <v>133</v>
      </c>
      <c r="F22" s="297">
        <v>20</v>
      </c>
      <c r="G22" s="297">
        <v>20</v>
      </c>
      <c r="H22" s="297">
        <v>13.46</v>
      </c>
      <c r="I22" s="297">
        <v>0</v>
      </c>
      <c r="J22" s="297">
        <v>0</v>
      </c>
      <c r="K22" s="297">
        <v>0</v>
      </c>
      <c r="L22" s="297">
        <v>0</v>
      </c>
      <c r="M22" s="297">
        <v>0</v>
      </c>
      <c r="N22" s="297">
        <v>0</v>
      </c>
      <c r="O22" s="297">
        <v>0</v>
      </c>
      <c r="P22" s="297">
        <v>4</v>
      </c>
      <c r="Q22" s="297">
        <v>2.539999999999999</v>
      </c>
      <c r="R22" s="297">
        <f aca="true" t="shared" si="3" ref="G22:T22">SUM(R23)</f>
        <v>0</v>
      </c>
      <c r="S22" s="297">
        <f t="shared" si="3"/>
        <v>0</v>
      </c>
      <c r="T22" s="297">
        <f t="shared" si="3"/>
        <v>0</v>
      </c>
    </row>
    <row r="23" spans="1:20" ht="21.75" customHeight="1">
      <c r="A23" s="61" t="s">
        <v>107</v>
      </c>
      <c r="B23" s="61" t="s">
        <v>113</v>
      </c>
      <c r="C23" s="61" t="s">
        <v>105</v>
      </c>
      <c r="D23" s="189" t="s">
        <v>103</v>
      </c>
      <c r="E23" s="298" t="s">
        <v>133</v>
      </c>
      <c r="F23" s="297">
        <v>20</v>
      </c>
      <c r="G23" s="297">
        <v>20</v>
      </c>
      <c r="H23" s="198">
        <v>13.46</v>
      </c>
      <c r="I23" s="297">
        <v>0</v>
      </c>
      <c r="J23" s="297">
        <v>0</v>
      </c>
      <c r="K23" s="198"/>
      <c r="L23" s="198"/>
      <c r="M23" s="297">
        <v>0</v>
      </c>
      <c r="N23" s="198"/>
      <c r="O23" s="297">
        <v>0</v>
      </c>
      <c r="P23" s="297">
        <v>4</v>
      </c>
      <c r="Q23" s="297">
        <v>2.539999999999999</v>
      </c>
      <c r="R23" s="72"/>
      <c r="S23" s="72"/>
      <c r="T23" s="72"/>
    </row>
  </sheetData>
  <sheetProtection formatCells="0" formatColumns="0" formatRows="0"/>
  <mergeCells count="22">
    <mergeCell ref="P5:P6"/>
    <mergeCell ref="Q5:Q6"/>
    <mergeCell ref="R5:R6"/>
    <mergeCell ref="S5:S6"/>
    <mergeCell ref="T5:T6"/>
    <mergeCell ref="A4:C5"/>
    <mergeCell ref="J5:J6"/>
    <mergeCell ref="K5:K6"/>
    <mergeCell ref="L5:L6"/>
    <mergeCell ref="M5:M6"/>
    <mergeCell ref="N5:N6"/>
    <mergeCell ref="O5:O6"/>
    <mergeCell ref="A2:T2"/>
    <mergeCell ref="S3:T3"/>
    <mergeCell ref="G4:Q4"/>
    <mergeCell ref="R4:T4"/>
    <mergeCell ref="D4:D6"/>
    <mergeCell ref="E4:E6"/>
    <mergeCell ref="F4:F6"/>
    <mergeCell ref="G5:G6"/>
    <mergeCell ref="H5:H6"/>
    <mergeCell ref="I5:I6"/>
  </mergeCells>
  <printOptions horizontalCentered="1"/>
  <pageMargins left="0.75" right="0.75" top="0.79" bottom="0.79" header="0.39" footer="0.39"/>
  <pageSetup fitToHeight="1" fitToWidth="1" horizontalDpi="1200" verticalDpi="1200" orientation="landscape" paperSize="9" scale="5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2018-04-04T08:51:43Z</cp:lastPrinted>
  <dcterms:created xsi:type="dcterms:W3CDTF">1996-12-17T01:32:42Z</dcterms:created>
  <dcterms:modified xsi:type="dcterms:W3CDTF">2019-12-30T12:32:14Z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31720898</vt:r8>
  </property>
  <property fmtid="{D5CDD505-2E9C-101B-9397-08002B2CF9AE}" pid="3" name="KSOProductBuildVer">
    <vt:lpwstr>2052-10.1.0.7698</vt:lpwstr>
  </property>
</Properties>
</file>