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 " sheetId="27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 " sheetId="26" r:id="rId25"/>
  </sheets>
  <calcPr calcId="144525"/>
</workbook>
</file>

<file path=xl/sharedStrings.xml><?xml version="1.0" encoding="utf-8"?>
<sst xmlns="http://schemas.openxmlformats.org/spreadsheetml/2006/main" count="1005" uniqueCount="432">
  <si>
    <t>2023年部门预算公开表</t>
  </si>
  <si>
    <t>单位编码：</t>
  </si>
  <si>
    <t>414007</t>
  </si>
  <si>
    <t>单位名称：</t>
  </si>
  <si>
    <t>岳阳县超限治理站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</si>
  <si>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</si>
  <si>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</si>
  <si>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</si>
  <si>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</si>
  <si>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</si>
  <si>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</si>
  <si>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</si>
  <si>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</si>
  <si>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</si>
  <si>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</si>
  <si>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</si>
  <si>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</si>
  <si>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</si>
  <si>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</si>
  <si>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</si>
  <si>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</si>
  <si>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</si>
  <si>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</si>
  <si>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</si>
  <si>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</si>
  <si>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</si>
  <si>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</si>
  <si>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</si>
  <si>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</si>
  <si>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</si>
  <si>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</si>
  <si>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</si>
  <si>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单位：414007岳阳县超限治理站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</si>
  <si>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</si>
  <si>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</si>
  <si>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</si>
  <si>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</si>
  <si>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</si>
  <si>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</si>
  <si>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</si>
  <si>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</si>
  <si>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</si>
  <si>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</si>
  <si>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</si>
  <si>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</si>
  <si>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</si>
  <si>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</si>
  <si>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</si>
  <si>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</si>
  <si>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</si>
  <si>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</si>
  <si>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</si>
  <si>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</si>
  <si>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</si>
  <si>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</si>
  <si>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</si>
  <si>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</si>
  <si>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</si>
  <si>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</si>
  <si>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</si>
  <si>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</si>
  <si>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</si>
  <si>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</si>
  <si>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</si>
  <si>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</si>
  <si>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</si>
  <si>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</si>
  <si>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</si>
  <si>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</si>
  <si>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</si>
  <si>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</si>
  <si>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</si>
  <si>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</si>
  <si>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</si>
  <si>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</si>
  <si>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</si>
  <si>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</si>
  <si>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</si>
  <si>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</si>
  <si>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</si>
  <si>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</si>
  <si>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</si>
  <si>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</si>
  <si>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</si>
  <si>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</si>
  <si>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</si>
  <si>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</si>
  <si>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</si>
  <si>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</si>
  <si>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</si>
  <si>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</si>
  <si>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</si>
  <si>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</si>
  <si>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</si>
  <si>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</si>
  <si>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</si>
  <si>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</si>
  <si>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</si>
  <si>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</si>
  <si>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</si>
  <si>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</si>
  <si>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</si>
  <si>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</si>
  <si>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</si>
  <si>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</si>
  <si>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</si>
  <si>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</si>
  <si>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</si>
  <si>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</si>
  <si>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</si>
  <si>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</si>
  <si>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</si>
  <si>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</si>
  <si>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</si>
  <si>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</si>
  <si>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</si>
  <si>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</si>
  <si>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</si>
  <si>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</si>
  <si>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</si>
  <si>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</si>
  <si>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</si>
  <si>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</si>
  <si>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</si>
  <si>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</si>
  <si>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</si>
  <si>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</si>
  <si>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</si>
  <si>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</si>
  <si>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</si>
  <si>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</si>
  <si>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</si>
  <si>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</si>
  <si>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</si>
  <si>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</si>
  <si>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</si>
  <si>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</si>
  <si>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</si>
  <si>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</si>
  <si>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</si>
  <si>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</si>
  <si>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</si>
  <si>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</si>
  <si>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</si>
  <si>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</si>
  <si>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</si>
  <si>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</si>
  <si>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</si>
  <si>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</si>
  <si>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</si>
  <si>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</si>
  <si>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</si>
  <si>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</si>
  <si>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</si>
  <si>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</si>
  <si>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</si>
  <si>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</si>
  <si>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414007</t>
  </si>
  <si>
    <t xml:space="preserve">  岳阳县超限治理站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</si>
  <si>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</si>
  <si>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</si>
  <si>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</si>
  <si>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</si>
  <si>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</si>
  <si>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</si>
  <si>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</si>
  <si>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</si>
  <si>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</si>
  <si>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</si>
  <si>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</si>
  <si>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</si>
  <si>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</si>
  <si>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</si>
  <si>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</si>
  <si>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</si>
  <si>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</si>
  <si>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</si>
  <si>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</si>
  <si>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</si>
  <si>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</si>
  <si>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</si>
  <si>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</si>
  <si>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</si>
  <si>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214</t>
  </si>
  <si>
    <t>12</t>
  </si>
  <si>
    <t xml:space="preserve">    2140112</t>
  </si>
  <si>
    <t xml:space="preserve">    公路运输管理</t>
  </si>
  <si>
    <t>221</t>
  </si>
  <si>
    <t>02</t>
  </si>
  <si>
    <t xml:space="preserve">    2210201</t>
  </si>
  <si>
    <t xml:space="preserve">    住房公积金</t>
  </si>
  <si>
    <t>03</t>
  </si>
  <si>
    <t xml:space="preserve">    2010399</t>
  </si>
  <si>
    <t xml:space="preserve">    其他政府办公厅（室）及相关机构事务支出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</si>
  <si>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</si>
  <si>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</si>
  <si>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</si>
  <si>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</si>
  <si>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</si>
  <si>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</si>
  <si>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</si>
  <si>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</si>
  <si>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</si>
  <si>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</si>
  <si>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</si>
  <si>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</si>
  <si>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</si>
  <si>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</si>
  <si>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</si>
  <si>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</si>
  <si>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</si>
  <si>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</si>
  <si>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414007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</si>
  <si>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</si>
  <si>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</si>
  <si>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</si>
  <si>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</si>
  <si>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</si>
  <si>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</si>
  <si>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</si>
  <si>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</si>
  <si>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</si>
  <si>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</si>
  <si>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</si>
  <si>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</si>
  <si>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</si>
  <si>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</si>
  <si>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</si>
  <si>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</si>
  <si>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</si>
  <si>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</si>
  <si>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</si>
  <si>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</si>
  <si>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</si>
  <si>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</si>
  <si>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</si>
  <si>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</si>
  <si>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</si>
  <si>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</si>
  <si>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</si>
  <si>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</si>
  <si>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</si>
  <si>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2140112</t>
  </si>
  <si>
    <t xml:space="preserve">     2210201</t>
  </si>
  <si>
    <t xml:space="preserve">     2010399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</si>
  <si>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</si>
  <si>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</si>
  <si>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</si>
  <si>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</si>
  <si>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</si>
  <si>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</si>
  <si>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</si>
  <si>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</si>
  <si>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</si>
  <si>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</si>
  <si>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</si>
  <si>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</si>
  <si>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</si>
  <si>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</si>
  <si>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</si>
  <si>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</si>
  <si>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</si>
  <si>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</si>
  <si>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</si>
  <si>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</si>
  <si>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</si>
  <si>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</si>
  <si>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</si>
  <si>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</si>
  <si>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</si>
  <si>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</si>
  <si>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</si>
  <si>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</si>
  <si>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</si>
  <si>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</si>
  <si>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</si>
  <si>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</si>
  <si>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</si>
  <si>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</si>
  <si>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</si>
  <si>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</si>
  <si>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</si>
  <si>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</si>
  <si>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</si>
  <si>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</si>
  <si>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</si>
  <si>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</si>
  <si>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</si>
  <si>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</si>
  <si>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</si>
  <si>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</si>
  <si>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</si>
  <si>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</si>
  <si>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</si>
  <si>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</si>
  <si>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</si>
  <si>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</si>
  <si>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</si>
  <si>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</si>
  <si>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</si>
  <si>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</si>
  <si>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</si>
  <si>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</si>
  <si>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</si>
  <si>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</si>
  <si>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</si>
  <si>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</si>
  <si>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</si>
  <si>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</si>
  <si>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</si>
  <si>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</si>
  <si>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</si>
  <si>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</si>
  <si>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</si>
  <si>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</si>
  <si>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</si>
  <si>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</si>
  <si>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</si>
  <si>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</si>
  <si>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</si>
  <si>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</si>
  <si>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</si>
  <si>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</si>
  <si>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</si>
  <si>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</si>
  <si>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</si>
  <si>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</si>
  <si>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</si>
  <si>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</si>
  <si>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</si>
  <si>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</si>
  <si>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</si>
  <si>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</si>
  <si>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</si>
  <si>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</si>
  <si>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</si>
  <si>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</si>
  <si>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</si>
  <si>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</si>
  <si>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</si>
  <si>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</si>
  <si>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</si>
  <si>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</si>
  <si>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</si>
  <si>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</si>
  <si>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</si>
  <si>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</si>
  <si>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414007</t>
  </si>
  <si>
    <t xml:space="preserve">   超载超限治理项目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</si>
  <si>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</si>
  <si>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</si>
  <si>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</si>
  <si>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</si>
  <si>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</si>
  <si>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</si>
  <si>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</si>
  <si>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</si>
  <si>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</si>
  <si>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</si>
  <si>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</si>
  <si>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</si>
  <si>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</si>
  <si>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</si>
  <si>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超载超限治理项目</t>
  </si>
  <si>
    <t>保障全县超载超限工作的开展</t>
  </si>
  <si>
    <t>成本指标</t>
  </si>
  <si>
    <t>经济成本指标</t>
  </si>
  <si>
    <t>执法成本</t>
  </si>
  <si>
    <t>≤2000000</t>
  </si>
  <si>
    <t>执法成本超预算按指标内容扣分</t>
  </si>
  <si>
    <t>元</t>
  </si>
  <si>
    <t>≤</t>
  </si>
  <si>
    <t>社会成本指标</t>
  </si>
  <si>
    <t>无</t>
  </si>
  <si>
    <t>定量</t>
  </si>
  <si>
    <t>生态环境成本指标</t>
  </si>
  <si>
    <t>源头企业超限治理</t>
  </si>
  <si>
    <t>≤200000</t>
  </si>
  <si>
    <t>未达标准酌情扣分</t>
  </si>
  <si>
    <t>产出指标</t>
  </si>
  <si>
    <t>数量指标</t>
  </si>
  <si>
    <t>查获超限车辆台次</t>
  </si>
  <si>
    <t>200台次</t>
  </si>
  <si>
    <t>台</t>
  </si>
  <si>
    <t>时效指标</t>
  </si>
  <si>
    <t>案件办理时效</t>
  </si>
  <si>
    <t>≤3个月</t>
  </si>
  <si>
    <t>办案期限</t>
  </si>
  <si>
    <t>月</t>
  </si>
  <si>
    <t>质量指标</t>
  </si>
  <si>
    <t>案件办结率</t>
  </si>
  <si>
    <t>≥90%</t>
  </si>
  <si>
    <t>%</t>
  </si>
  <si>
    <t>≥</t>
  </si>
  <si>
    <t>满意度指标</t>
  </si>
  <si>
    <t>服务对象满意度指标</t>
  </si>
  <si>
    <t>服务对象满意度</t>
  </si>
  <si>
    <t>≥955%</t>
  </si>
  <si>
    <t>效益指标</t>
  </si>
  <si>
    <t>经济效益指标</t>
  </si>
  <si>
    <t>减少路面损毁</t>
  </si>
  <si>
    <t>≤100千米</t>
  </si>
  <si>
    <t>千米</t>
  </si>
  <si>
    <t>社会效益指标</t>
  </si>
  <si>
    <t>降低因超限引发的事故</t>
  </si>
  <si>
    <t>≤10%</t>
  </si>
  <si>
    <t>生态效益指标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</si>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</sst>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76"/>
      <c r="B4" s="77"/>
      <c r="C4" s="19"/>
      <c r="D4" s="76" t="s">
        <v>1</v>
      </c>
      <c r="E4" s="77" t="s">
        <v>2</v>
      </c>
      <c r="F4" s="77"/>
      <c r="G4" s="77"/>
      <c r="H4" s="77"/>
      <c r="I4" s="19"/>
    </row>
    <row r="5" ht="54.3" customHeight="1" spans="1:9">
      <c r="A5" s="76"/>
      <c r="B5" s="77"/>
      <c r="C5" s="19"/>
      <c r="D5" s="76" t="s">
        <v>3</v>
      </c>
      <c r="E5" s="77" t="s">
        <v>4</v>
      </c>
      <c r="F5" s="77"/>
      <c r="G5" s="77"/>
      <c r="H5" s="77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30" zoomScaleNormal="130" workbookViewId="0">
      <selection activeCell="A14" sqref="A14:E14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9"/>
      <c r="M1" s="31" t="s">
        <v>245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198</v>
      </c>
      <c r="H4" s="27"/>
      <c r="I4" s="27"/>
      <c r="J4" s="27"/>
      <c r="K4" s="27"/>
      <c r="L4" s="27" t="s">
        <v>202</v>
      </c>
      <c r="M4" s="27"/>
      <c r="N4" s="27"/>
    </row>
    <row r="5" ht="39.65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246</v>
      </c>
      <c r="I5" s="27" t="s">
        <v>247</v>
      </c>
      <c r="J5" s="27" t="s">
        <v>248</v>
      </c>
      <c r="K5" s="27" t="s">
        <v>249</v>
      </c>
      <c r="L5" s="27" t="s">
        <v>137</v>
      </c>
      <c r="M5" s="27" t="s">
        <v>215</v>
      </c>
      <c r="N5" s="27" t="s">
        <v>250</v>
      </c>
    </row>
    <row r="6" ht="22.8" customHeight="1" spans="1:14">
      <c r="A6" s="30"/>
      <c r="B6" s="30"/>
      <c r="C6" s="30"/>
      <c r="D6" s="30"/>
      <c r="E6" s="30" t="s">
        <v>137</v>
      </c>
      <c r="F6" s="41">
        <f>F7</f>
        <v>126.67699</v>
      </c>
      <c r="G6" s="41"/>
      <c r="H6" s="41"/>
      <c r="I6" s="41"/>
      <c r="J6" s="41"/>
      <c r="K6" s="41"/>
      <c r="L6" s="41">
        <f>L7</f>
        <v>126.67699</v>
      </c>
      <c r="M6" s="41">
        <f>M7</f>
        <v>126.67699</v>
      </c>
      <c r="N6" s="41"/>
    </row>
    <row r="7" ht="22.8" customHeight="1" spans="1:14">
      <c r="A7" s="30"/>
      <c r="B7" s="30"/>
      <c r="C7" s="30"/>
      <c r="D7" s="28" t="s">
        <v>155</v>
      </c>
      <c r="E7" s="28" t="s">
        <v>156</v>
      </c>
      <c r="F7" s="41">
        <f>F8</f>
        <v>126.67699</v>
      </c>
      <c r="G7" s="41"/>
      <c r="H7" s="41"/>
      <c r="I7" s="41"/>
      <c r="J7" s="41"/>
      <c r="K7" s="41"/>
      <c r="L7" s="41">
        <f>L8</f>
        <v>126.67699</v>
      </c>
      <c r="M7" s="41">
        <f>M8</f>
        <v>126.67699</v>
      </c>
      <c r="N7" s="41"/>
    </row>
    <row r="8" ht="22.8" customHeight="1" spans="1:14">
      <c r="A8" s="30"/>
      <c r="B8" s="30"/>
      <c r="C8" s="30"/>
      <c r="D8" s="34" t="s">
        <v>157</v>
      </c>
      <c r="E8" s="34" t="s">
        <v>158</v>
      </c>
      <c r="F8" s="41">
        <f>SUM(F9:F14)</f>
        <v>126.67699</v>
      </c>
      <c r="G8" s="41"/>
      <c r="H8" s="41"/>
      <c r="I8" s="41"/>
      <c r="J8" s="41"/>
      <c r="K8" s="41"/>
      <c r="L8" s="41">
        <f>SUM(L9:L14)</f>
        <v>126.67699</v>
      </c>
      <c r="M8" s="41">
        <f>SUM(M9:M14)</f>
        <v>126.67699</v>
      </c>
      <c r="N8" s="41"/>
    </row>
    <row r="9" ht="22.8" customHeight="1" spans="1:14">
      <c r="A9" s="37" t="s">
        <v>171</v>
      </c>
      <c r="B9" s="37" t="s">
        <v>172</v>
      </c>
      <c r="C9" s="37" t="s">
        <v>172</v>
      </c>
      <c r="D9" s="33" t="s">
        <v>212</v>
      </c>
      <c r="E9" s="21" t="s">
        <v>174</v>
      </c>
      <c r="F9" s="22">
        <v>11.86464</v>
      </c>
      <c r="G9" s="22"/>
      <c r="H9" s="35"/>
      <c r="I9" s="35"/>
      <c r="J9" s="35"/>
      <c r="K9" s="35"/>
      <c r="L9" s="22">
        <v>11.86464</v>
      </c>
      <c r="M9" s="35">
        <v>11.86464</v>
      </c>
      <c r="N9" s="35"/>
    </row>
    <row r="10" ht="22.8" customHeight="1" spans="1:14">
      <c r="A10" s="37" t="s">
        <v>171</v>
      </c>
      <c r="B10" s="37" t="s">
        <v>175</v>
      </c>
      <c r="C10" s="37" t="s">
        <v>175</v>
      </c>
      <c r="D10" s="33" t="s">
        <v>212</v>
      </c>
      <c r="E10" s="21" t="s">
        <v>177</v>
      </c>
      <c r="F10" s="22">
        <v>0.74154</v>
      </c>
      <c r="G10" s="22"/>
      <c r="H10" s="35"/>
      <c r="I10" s="35"/>
      <c r="J10" s="35"/>
      <c r="K10" s="35"/>
      <c r="L10" s="22">
        <v>0.74154</v>
      </c>
      <c r="M10" s="35">
        <v>0.74154</v>
      </c>
      <c r="N10" s="35"/>
    </row>
    <row r="11" ht="22.8" customHeight="1" spans="1:14">
      <c r="A11" s="37" t="s">
        <v>178</v>
      </c>
      <c r="B11" s="37" t="s">
        <v>179</v>
      </c>
      <c r="C11" s="37" t="s">
        <v>180</v>
      </c>
      <c r="D11" s="33" t="s">
        <v>212</v>
      </c>
      <c r="E11" s="21" t="s">
        <v>182</v>
      </c>
      <c r="F11" s="22">
        <v>7.04463</v>
      </c>
      <c r="G11" s="22"/>
      <c r="H11" s="35"/>
      <c r="I11" s="35"/>
      <c r="J11" s="35"/>
      <c r="K11" s="35"/>
      <c r="L11" s="22">
        <v>7.04463</v>
      </c>
      <c r="M11" s="35">
        <v>7.04463</v>
      </c>
      <c r="N11" s="35"/>
    </row>
    <row r="12" ht="22.8" customHeight="1" spans="1:14">
      <c r="A12" s="37" t="s">
        <v>183</v>
      </c>
      <c r="B12" s="37" t="s">
        <v>180</v>
      </c>
      <c r="C12" s="37" t="s">
        <v>184</v>
      </c>
      <c r="D12" s="33" t="s">
        <v>212</v>
      </c>
      <c r="E12" s="21" t="s">
        <v>186</v>
      </c>
      <c r="F12" s="22">
        <v>91.6277</v>
      </c>
      <c r="G12" s="22"/>
      <c r="H12" s="35"/>
      <c r="I12" s="35"/>
      <c r="J12" s="35"/>
      <c r="K12" s="35"/>
      <c r="L12" s="22">
        <v>91.6277</v>
      </c>
      <c r="M12" s="35">
        <v>91.6277</v>
      </c>
      <c r="N12" s="35"/>
    </row>
    <row r="13" ht="22.8" customHeight="1" spans="1:14">
      <c r="A13" s="37" t="s">
        <v>187</v>
      </c>
      <c r="B13" s="37" t="s">
        <v>188</v>
      </c>
      <c r="C13" s="37" t="s">
        <v>180</v>
      </c>
      <c r="D13" s="33" t="s">
        <v>212</v>
      </c>
      <c r="E13" s="21" t="s">
        <v>190</v>
      </c>
      <c r="F13" s="22">
        <v>8.89848</v>
      </c>
      <c r="G13" s="22"/>
      <c r="H13" s="35"/>
      <c r="I13" s="35"/>
      <c r="J13" s="35"/>
      <c r="K13" s="35"/>
      <c r="L13" s="22">
        <v>8.89848</v>
      </c>
      <c r="M13" s="35">
        <v>8.89848</v>
      </c>
      <c r="N13" s="35"/>
    </row>
    <row r="14" ht="19.5" spans="1:14">
      <c r="A14" s="37">
        <v>201</v>
      </c>
      <c r="B14" s="37" t="s">
        <v>191</v>
      </c>
      <c r="C14" s="37">
        <v>99</v>
      </c>
      <c r="D14" s="42" t="s">
        <v>212</v>
      </c>
      <c r="E14" s="37" t="s">
        <v>193</v>
      </c>
      <c r="F14" s="22">
        <f>L14</f>
        <v>6.5</v>
      </c>
      <c r="G14" s="22"/>
      <c r="H14" s="22"/>
      <c r="I14" s="22"/>
      <c r="J14" s="22"/>
      <c r="K14" s="22"/>
      <c r="L14" s="22">
        <f>M14</f>
        <v>6.5</v>
      </c>
      <c r="M14" s="22">
        <v>6.5</v>
      </c>
      <c r="N14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30" zoomScaleNormal="130" workbookViewId="0">
      <selection activeCell="J17" sqref="J17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9"/>
      <c r="U1" s="31" t="s">
        <v>251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252</v>
      </c>
      <c r="H4" s="27"/>
      <c r="I4" s="27"/>
      <c r="J4" s="27"/>
      <c r="K4" s="27"/>
      <c r="L4" s="27" t="s">
        <v>253</v>
      </c>
      <c r="M4" s="27"/>
      <c r="N4" s="27"/>
      <c r="O4" s="27"/>
      <c r="P4" s="27"/>
      <c r="Q4" s="27"/>
      <c r="R4" s="27" t="s">
        <v>248</v>
      </c>
      <c r="S4" s="27" t="s">
        <v>254</v>
      </c>
      <c r="T4" s="27"/>
      <c r="U4" s="27"/>
      <c r="V4" s="27"/>
    </row>
    <row r="5" ht="56.05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255</v>
      </c>
      <c r="I5" s="27" t="s">
        <v>256</v>
      </c>
      <c r="J5" s="27" t="s">
        <v>257</v>
      </c>
      <c r="K5" s="27" t="s">
        <v>258</v>
      </c>
      <c r="L5" s="27" t="s">
        <v>137</v>
      </c>
      <c r="M5" s="27" t="s">
        <v>259</v>
      </c>
      <c r="N5" s="27" t="s">
        <v>260</v>
      </c>
      <c r="O5" s="27" t="s">
        <v>261</v>
      </c>
      <c r="P5" s="27" t="s">
        <v>262</v>
      </c>
      <c r="Q5" s="27" t="s">
        <v>263</v>
      </c>
      <c r="R5" s="27"/>
      <c r="S5" s="27" t="s">
        <v>137</v>
      </c>
      <c r="T5" s="27" t="s">
        <v>264</v>
      </c>
      <c r="U5" s="27" t="s">
        <v>265</v>
      </c>
      <c r="V5" s="27" t="s">
        <v>249</v>
      </c>
    </row>
    <row r="6" ht="22.8" customHeight="1" spans="1:22">
      <c r="A6" s="30"/>
      <c r="B6" s="30"/>
      <c r="C6" s="30"/>
      <c r="D6" s="30"/>
      <c r="E6" s="30" t="s">
        <v>137</v>
      </c>
      <c r="F6" s="29">
        <f>F7</f>
        <v>126.67699</v>
      </c>
      <c r="G6" s="29">
        <f>G7</f>
        <v>98.1277</v>
      </c>
      <c r="H6" s="29">
        <f>H7</f>
        <v>53.2916</v>
      </c>
      <c r="I6" s="29">
        <f>I7</f>
        <v>17.4737</v>
      </c>
      <c r="J6" s="29"/>
      <c r="K6" s="29">
        <v>27.3624</v>
      </c>
      <c r="L6" s="29">
        <v>19.65081</v>
      </c>
      <c r="M6" s="29">
        <v>11.86464</v>
      </c>
      <c r="N6" s="29"/>
      <c r="O6" s="29">
        <v>6.30309</v>
      </c>
      <c r="P6" s="29">
        <v>0.74154</v>
      </c>
      <c r="Q6" s="29">
        <v>0.74154</v>
      </c>
      <c r="R6" s="29">
        <v>8.89848</v>
      </c>
      <c r="S6" s="29"/>
      <c r="T6" s="29"/>
      <c r="U6" s="29"/>
      <c r="V6" s="29"/>
    </row>
    <row r="7" ht="22.8" customHeight="1" spans="1:22">
      <c r="A7" s="30"/>
      <c r="B7" s="30"/>
      <c r="C7" s="30"/>
      <c r="D7" s="28" t="s">
        <v>155</v>
      </c>
      <c r="E7" s="28" t="s">
        <v>156</v>
      </c>
      <c r="F7" s="29">
        <f>F8</f>
        <v>126.67699</v>
      </c>
      <c r="G7" s="29">
        <f>G8</f>
        <v>98.1277</v>
      </c>
      <c r="H7" s="29">
        <f>H8</f>
        <v>53.2916</v>
      </c>
      <c r="I7" s="29">
        <f>I8</f>
        <v>17.4737</v>
      </c>
      <c r="J7" s="29"/>
      <c r="K7" s="29">
        <v>27.3624</v>
      </c>
      <c r="L7" s="29">
        <v>19.65081</v>
      </c>
      <c r="M7" s="29">
        <v>11.86464</v>
      </c>
      <c r="N7" s="29"/>
      <c r="O7" s="29">
        <v>6.30309</v>
      </c>
      <c r="P7" s="29">
        <v>0.74154</v>
      </c>
      <c r="Q7" s="29">
        <v>0.74154</v>
      </c>
      <c r="R7" s="29">
        <v>8.89848</v>
      </c>
      <c r="S7" s="29"/>
      <c r="T7" s="29"/>
      <c r="U7" s="29"/>
      <c r="V7" s="29"/>
    </row>
    <row r="8" ht="22.8" customHeight="1" spans="1:22">
      <c r="A8" s="30"/>
      <c r="B8" s="30"/>
      <c r="C8" s="30"/>
      <c r="D8" s="34" t="s">
        <v>157</v>
      </c>
      <c r="E8" s="34" t="s">
        <v>158</v>
      </c>
      <c r="F8" s="29">
        <f>SUM(F9:F14)</f>
        <v>126.67699</v>
      </c>
      <c r="G8" s="29">
        <f>SUM(G9:G14)</f>
        <v>98.1277</v>
      </c>
      <c r="H8" s="29">
        <f>SUM(H9:H14)</f>
        <v>53.2916</v>
      </c>
      <c r="I8" s="29">
        <v>17.4737</v>
      </c>
      <c r="J8" s="29"/>
      <c r="K8" s="29">
        <v>27.3624</v>
      </c>
      <c r="L8" s="29">
        <v>19.65081</v>
      </c>
      <c r="M8" s="29">
        <v>11.86464</v>
      </c>
      <c r="N8" s="29"/>
      <c r="O8" s="29">
        <v>6.30309</v>
      </c>
      <c r="P8" s="29">
        <v>0.74154</v>
      </c>
      <c r="Q8" s="29">
        <v>0.74154</v>
      </c>
      <c r="R8" s="29">
        <v>8.89848</v>
      </c>
      <c r="S8" s="29"/>
      <c r="T8" s="29"/>
      <c r="U8" s="29"/>
      <c r="V8" s="29"/>
    </row>
    <row r="9" ht="22.8" customHeight="1" spans="1:22">
      <c r="A9" s="37" t="s">
        <v>171</v>
      </c>
      <c r="B9" s="37" t="s">
        <v>172</v>
      </c>
      <c r="C9" s="37" t="s">
        <v>172</v>
      </c>
      <c r="D9" s="33" t="s">
        <v>212</v>
      </c>
      <c r="E9" s="21" t="s">
        <v>174</v>
      </c>
      <c r="F9" s="22">
        <v>11.86464</v>
      </c>
      <c r="G9" s="35"/>
      <c r="H9" s="35"/>
      <c r="I9" s="35"/>
      <c r="J9" s="35"/>
      <c r="K9" s="35"/>
      <c r="L9" s="22">
        <v>11.86464</v>
      </c>
      <c r="M9" s="35">
        <v>11.86464</v>
      </c>
      <c r="N9" s="35"/>
      <c r="O9" s="35"/>
      <c r="P9" s="35"/>
      <c r="Q9" s="35"/>
      <c r="R9" s="35"/>
      <c r="S9" s="22"/>
      <c r="T9" s="35"/>
      <c r="U9" s="35"/>
      <c r="V9" s="35"/>
    </row>
    <row r="10" ht="22.8" customHeight="1" spans="1:22">
      <c r="A10" s="37" t="s">
        <v>171</v>
      </c>
      <c r="B10" s="37" t="s">
        <v>175</v>
      </c>
      <c r="C10" s="37" t="s">
        <v>175</v>
      </c>
      <c r="D10" s="33" t="s">
        <v>212</v>
      </c>
      <c r="E10" s="21" t="s">
        <v>177</v>
      </c>
      <c r="F10" s="22">
        <v>0.74154</v>
      </c>
      <c r="G10" s="35"/>
      <c r="H10" s="35"/>
      <c r="I10" s="35"/>
      <c r="J10" s="35"/>
      <c r="K10" s="35"/>
      <c r="L10" s="22">
        <v>0.74154</v>
      </c>
      <c r="M10" s="35"/>
      <c r="N10" s="35"/>
      <c r="O10" s="35"/>
      <c r="P10" s="35"/>
      <c r="Q10" s="35">
        <v>0.74154</v>
      </c>
      <c r="R10" s="35"/>
      <c r="S10" s="22"/>
      <c r="T10" s="35"/>
      <c r="U10" s="35"/>
      <c r="V10" s="35"/>
    </row>
    <row r="11" ht="22.8" customHeight="1" spans="1:22">
      <c r="A11" s="37" t="s">
        <v>178</v>
      </c>
      <c r="B11" s="37" t="s">
        <v>179</v>
      </c>
      <c r="C11" s="37" t="s">
        <v>180</v>
      </c>
      <c r="D11" s="33" t="s">
        <v>212</v>
      </c>
      <c r="E11" s="21" t="s">
        <v>182</v>
      </c>
      <c r="F11" s="22">
        <v>7.04463</v>
      </c>
      <c r="G11" s="35"/>
      <c r="H11" s="35"/>
      <c r="I11" s="35"/>
      <c r="J11" s="35"/>
      <c r="K11" s="35"/>
      <c r="L11" s="22">
        <v>7.04463</v>
      </c>
      <c r="M11" s="35"/>
      <c r="N11" s="35"/>
      <c r="O11" s="35">
        <v>6.30309</v>
      </c>
      <c r="P11" s="35">
        <v>0.74154</v>
      </c>
      <c r="Q11" s="35"/>
      <c r="R11" s="35"/>
      <c r="S11" s="22"/>
      <c r="T11" s="35"/>
      <c r="U11" s="35"/>
      <c r="V11" s="35"/>
    </row>
    <row r="12" ht="22.8" customHeight="1" spans="1:22">
      <c r="A12" s="37" t="s">
        <v>183</v>
      </c>
      <c r="B12" s="37" t="s">
        <v>180</v>
      </c>
      <c r="C12" s="37" t="s">
        <v>184</v>
      </c>
      <c r="D12" s="33" t="s">
        <v>212</v>
      </c>
      <c r="E12" s="21" t="s">
        <v>186</v>
      </c>
      <c r="F12" s="22">
        <v>91.6277</v>
      </c>
      <c r="G12" s="35">
        <v>91.6277</v>
      </c>
      <c r="H12" s="35">
        <v>46.7916</v>
      </c>
      <c r="I12" s="35">
        <v>17.4737</v>
      </c>
      <c r="J12" s="35"/>
      <c r="K12" s="35">
        <v>27.3624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8" customHeight="1" spans="1:22">
      <c r="A13" s="37" t="s">
        <v>187</v>
      </c>
      <c r="B13" s="37" t="s">
        <v>188</v>
      </c>
      <c r="C13" s="37" t="s">
        <v>180</v>
      </c>
      <c r="D13" s="33" t="s">
        <v>212</v>
      </c>
      <c r="E13" s="21" t="s">
        <v>190</v>
      </c>
      <c r="F13" s="22">
        <v>8.89848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8.89848</v>
      </c>
      <c r="S13" s="22"/>
      <c r="T13" s="35"/>
      <c r="U13" s="35"/>
      <c r="V13" s="35"/>
    </row>
    <row r="14" ht="19.5" spans="1:22">
      <c r="A14" s="37">
        <v>201</v>
      </c>
      <c r="B14" s="37" t="s">
        <v>191</v>
      </c>
      <c r="C14" s="37">
        <v>99</v>
      </c>
      <c r="D14" s="42" t="s">
        <v>212</v>
      </c>
      <c r="E14" s="37" t="s">
        <v>193</v>
      </c>
      <c r="F14" s="22">
        <v>6.5</v>
      </c>
      <c r="G14" s="22">
        <v>6.5</v>
      </c>
      <c r="H14" s="22">
        <v>6.5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9"/>
      <c r="K1" s="31" t="s">
        <v>266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195</v>
      </c>
      <c r="E4" s="27" t="s">
        <v>196</v>
      </c>
      <c r="F4" s="27" t="s">
        <v>267</v>
      </c>
      <c r="G4" s="27" t="s">
        <v>268</v>
      </c>
      <c r="H4" s="27" t="s">
        <v>269</v>
      </c>
      <c r="I4" s="27" t="s">
        <v>270</v>
      </c>
      <c r="J4" s="27" t="s">
        <v>271</v>
      </c>
      <c r="K4" s="27" t="s">
        <v>272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9"/>
      <c r="Q1" s="31" t="s">
        <v>273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160</v>
      </c>
      <c r="B4" s="27"/>
      <c r="C4" s="27"/>
      <c r="D4" s="27" t="s">
        <v>195</v>
      </c>
      <c r="E4" s="27" t="s">
        <v>196</v>
      </c>
      <c r="F4" s="27" t="s">
        <v>267</v>
      </c>
      <c r="G4" s="27" t="s">
        <v>274</v>
      </c>
      <c r="H4" s="27" t="s">
        <v>275</v>
      </c>
      <c r="I4" s="27" t="s">
        <v>276</v>
      </c>
      <c r="J4" s="27" t="s">
        <v>277</v>
      </c>
      <c r="K4" s="27" t="s">
        <v>278</v>
      </c>
      <c r="L4" s="27" t="s">
        <v>279</v>
      </c>
      <c r="M4" s="27" t="s">
        <v>280</v>
      </c>
      <c r="N4" s="27" t="s">
        <v>269</v>
      </c>
      <c r="O4" s="27" t="s">
        <v>281</v>
      </c>
      <c r="P4" s="27" t="s">
        <v>282</v>
      </c>
      <c r="Q4" s="27" t="s">
        <v>270</v>
      </c>
      <c r="R4" s="27" t="s">
        <v>272</v>
      </c>
    </row>
    <row r="5" ht="21.55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40" zoomScaleNormal="140" workbookViewId="0">
      <selection activeCell="P14" sqref="P14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283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267</v>
      </c>
      <c r="G4" s="27" t="s">
        <v>199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202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284</v>
      </c>
      <c r="I5" s="27" t="s">
        <v>285</v>
      </c>
      <c r="J5" s="27" t="s">
        <v>286</v>
      </c>
      <c r="K5" s="27" t="s">
        <v>287</v>
      </c>
      <c r="L5" s="27" t="s">
        <v>288</v>
      </c>
      <c r="M5" s="27" t="s">
        <v>289</v>
      </c>
      <c r="N5" s="27" t="s">
        <v>290</v>
      </c>
      <c r="O5" s="27" t="s">
        <v>291</v>
      </c>
      <c r="P5" s="27" t="s">
        <v>292</v>
      </c>
      <c r="Q5" s="27" t="s">
        <v>293</v>
      </c>
      <c r="R5" s="27" t="s">
        <v>137</v>
      </c>
      <c r="S5" s="27" t="s">
        <v>238</v>
      </c>
      <c r="T5" s="27" t="s">
        <v>250</v>
      </c>
    </row>
    <row r="6" ht="22.8" customHeight="1" spans="1:20">
      <c r="A6" s="30"/>
      <c r="B6" s="30"/>
      <c r="C6" s="30"/>
      <c r="D6" s="30"/>
      <c r="E6" s="30" t="s">
        <v>137</v>
      </c>
      <c r="F6" s="41">
        <f>F7</f>
        <v>37.38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f>R7</f>
        <v>37.38</v>
      </c>
      <c r="S6" s="41">
        <f>S7</f>
        <v>37.38</v>
      </c>
      <c r="T6" s="41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1">
        <f>F8</f>
        <v>37.38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f>R8</f>
        <v>37.38</v>
      </c>
      <c r="S7" s="41">
        <f>S8</f>
        <v>37.38</v>
      </c>
      <c r="T7" s="41"/>
    </row>
    <row r="8" ht="22.8" customHeight="1" spans="1:20">
      <c r="A8" s="30"/>
      <c r="B8" s="30"/>
      <c r="C8" s="30"/>
      <c r="D8" s="34" t="s">
        <v>157</v>
      </c>
      <c r="E8" s="34" t="s">
        <v>158</v>
      </c>
      <c r="F8" s="41">
        <f>F9</f>
        <v>37.38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f>R9</f>
        <v>37.38</v>
      </c>
      <c r="S8" s="41">
        <f>S9</f>
        <v>37.38</v>
      </c>
      <c r="T8" s="41"/>
    </row>
    <row r="9" ht="22.8" customHeight="1" spans="1:20">
      <c r="A9" s="37" t="s">
        <v>183</v>
      </c>
      <c r="B9" s="37" t="s">
        <v>180</v>
      </c>
      <c r="C9" s="37" t="s">
        <v>184</v>
      </c>
      <c r="D9" s="33" t="s">
        <v>212</v>
      </c>
      <c r="E9" s="21" t="s">
        <v>186</v>
      </c>
      <c r="F9" s="22">
        <f>R9</f>
        <v>37.38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f>S9</f>
        <v>37.38</v>
      </c>
      <c r="S9" s="35">
        <f>16.38+21</f>
        <v>37.38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40" zoomScaleNormal="140" workbookViewId="0">
      <selection activeCell="H12" sqref="H1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9"/>
      <c r="F1" s="19"/>
      <c r="AF1" s="31" t="s">
        <v>294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160</v>
      </c>
      <c r="B4" s="27"/>
      <c r="C4" s="27"/>
      <c r="D4" s="27" t="s">
        <v>195</v>
      </c>
      <c r="E4" s="27" t="s">
        <v>196</v>
      </c>
      <c r="F4" s="27" t="s">
        <v>295</v>
      </c>
      <c r="G4" s="27" t="s">
        <v>296</v>
      </c>
      <c r="H4" s="27" t="s">
        <v>297</v>
      </c>
      <c r="I4" s="27" t="s">
        <v>298</v>
      </c>
      <c r="J4" s="27" t="s">
        <v>299</v>
      </c>
      <c r="K4" s="27" t="s">
        <v>300</v>
      </c>
      <c r="L4" s="27" t="s">
        <v>301</v>
      </c>
      <c r="M4" s="27" t="s">
        <v>302</v>
      </c>
      <c r="N4" s="27" t="s">
        <v>303</v>
      </c>
      <c r="O4" s="27" t="s">
        <v>304</v>
      </c>
      <c r="P4" s="27" t="s">
        <v>305</v>
      </c>
      <c r="Q4" s="27" t="s">
        <v>290</v>
      </c>
      <c r="R4" s="27" t="s">
        <v>292</v>
      </c>
      <c r="S4" s="27" t="s">
        <v>306</v>
      </c>
      <c r="T4" s="27" t="s">
        <v>285</v>
      </c>
      <c r="U4" s="27" t="s">
        <v>286</v>
      </c>
      <c r="V4" s="27" t="s">
        <v>289</v>
      </c>
      <c r="W4" s="27" t="s">
        <v>307</v>
      </c>
      <c r="X4" s="27" t="s">
        <v>308</v>
      </c>
      <c r="Y4" s="27" t="s">
        <v>309</v>
      </c>
      <c r="Z4" s="27" t="s">
        <v>310</v>
      </c>
      <c r="AA4" s="27" t="s">
        <v>288</v>
      </c>
      <c r="AB4" s="27" t="s">
        <v>311</v>
      </c>
      <c r="AC4" s="27" t="s">
        <v>312</v>
      </c>
      <c r="AD4" s="27" t="s">
        <v>291</v>
      </c>
      <c r="AE4" s="27" t="s">
        <v>313</v>
      </c>
      <c r="AF4" s="27" t="s">
        <v>314</v>
      </c>
      <c r="AG4" s="27" t="s">
        <v>293</v>
      </c>
    </row>
    <row r="5" ht="21.55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20"/>
      <c r="B6" s="40"/>
      <c r="C6" s="40"/>
      <c r="D6" s="21"/>
      <c r="E6" s="21" t="s">
        <v>137</v>
      </c>
      <c r="F6" s="41">
        <f>SUM(G6:AG6)</f>
        <v>37.38</v>
      </c>
      <c r="G6" s="41">
        <v>2</v>
      </c>
      <c r="H6" s="41">
        <v>2</v>
      </c>
      <c r="I6" s="41"/>
      <c r="J6" s="41"/>
      <c r="K6" s="41"/>
      <c r="L6" s="41">
        <v>2</v>
      </c>
      <c r="M6" s="41">
        <v>0.06</v>
      </c>
      <c r="N6" s="41"/>
      <c r="O6" s="41"/>
      <c r="P6" s="41">
        <v>0.3</v>
      </c>
      <c r="Q6" s="41"/>
      <c r="R6" s="41"/>
      <c r="S6" s="41"/>
      <c r="T6" s="41">
        <v>0.2</v>
      </c>
      <c r="U6" s="41">
        <v>0.5</v>
      </c>
      <c r="V6" s="41">
        <v>0.5</v>
      </c>
      <c r="W6" s="41"/>
      <c r="X6" s="41"/>
      <c r="Y6" s="41"/>
      <c r="Z6" s="41"/>
      <c r="AA6" s="41"/>
      <c r="AB6" s="41"/>
      <c r="AC6" s="41"/>
      <c r="AD6" s="41"/>
      <c r="AE6" s="41">
        <v>8.82</v>
      </c>
      <c r="AF6" s="41"/>
      <c r="AG6" s="41">
        <f>AG7</f>
        <v>21</v>
      </c>
    </row>
    <row r="7" ht="22.8" customHeight="1" spans="1:33">
      <c r="A7" s="30"/>
      <c r="B7" s="30"/>
      <c r="C7" s="30"/>
      <c r="D7" s="28" t="s">
        <v>155</v>
      </c>
      <c r="E7" s="28" t="s">
        <v>156</v>
      </c>
      <c r="F7" s="41">
        <f>SUM(G7:AG7)</f>
        <v>37.38</v>
      </c>
      <c r="G7" s="41">
        <v>2</v>
      </c>
      <c r="H7" s="41">
        <v>2</v>
      </c>
      <c r="I7" s="41"/>
      <c r="J7" s="41"/>
      <c r="K7" s="41"/>
      <c r="L7" s="41">
        <v>2</v>
      </c>
      <c r="M7" s="41">
        <v>0.06</v>
      </c>
      <c r="N7" s="41"/>
      <c r="O7" s="41"/>
      <c r="P7" s="41">
        <v>0.3</v>
      </c>
      <c r="Q7" s="41"/>
      <c r="R7" s="41"/>
      <c r="S7" s="41"/>
      <c r="T7" s="41">
        <v>0.2</v>
      </c>
      <c r="U7" s="41">
        <v>0.5</v>
      </c>
      <c r="V7" s="41">
        <v>0.5</v>
      </c>
      <c r="W7" s="41"/>
      <c r="X7" s="41"/>
      <c r="Y7" s="41"/>
      <c r="Z7" s="41"/>
      <c r="AA7" s="41"/>
      <c r="AB7" s="41"/>
      <c r="AC7" s="41"/>
      <c r="AD7" s="41"/>
      <c r="AE7" s="41">
        <v>8.82</v>
      </c>
      <c r="AF7" s="41"/>
      <c r="AG7" s="41">
        <f>AG8</f>
        <v>21</v>
      </c>
    </row>
    <row r="8" ht="22.8" customHeight="1" spans="1:33">
      <c r="A8" s="30"/>
      <c r="B8" s="30"/>
      <c r="C8" s="30"/>
      <c r="D8" s="34" t="s">
        <v>157</v>
      </c>
      <c r="E8" s="34" t="s">
        <v>158</v>
      </c>
      <c r="F8" s="41">
        <f>SUM(G8:AG8)</f>
        <v>37.38</v>
      </c>
      <c r="G8" s="41">
        <v>2</v>
      </c>
      <c r="H8" s="41">
        <v>2</v>
      </c>
      <c r="I8" s="41"/>
      <c r="J8" s="41"/>
      <c r="K8" s="41"/>
      <c r="L8" s="41">
        <v>2</v>
      </c>
      <c r="M8" s="41">
        <v>0.06</v>
      </c>
      <c r="N8" s="41"/>
      <c r="O8" s="41"/>
      <c r="P8" s="41">
        <v>0.3</v>
      </c>
      <c r="Q8" s="41"/>
      <c r="R8" s="41"/>
      <c r="S8" s="41"/>
      <c r="T8" s="41">
        <v>0.2</v>
      </c>
      <c r="U8" s="41">
        <v>0.5</v>
      </c>
      <c r="V8" s="41">
        <v>0.5</v>
      </c>
      <c r="W8" s="41"/>
      <c r="X8" s="41"/>
      <c r="Y8" s="41"/>
      <c r="Z8" s="41"/>
      <c r="AA8" s="41"/>
      <c r="AB8" s="41"/>
      <c r="AC8" s="41"/>
      <c r="AD8" s="41"/>
      <c r="AE8" s="41">
        <v>8.82</v>
      </c>
      <c r="AF8" s="41"/>
      <c r="AG8" s="41">
        <f>AG9</f>
        <v>21</v>
      </c>
    </row>
    <row r="9" ht="22.8" customHeight="1" spans="1:33">
      <c r="A9" s="37" t="s">
        <v>183</v>
      </c>
      <c r="B9" s="37" t="s">
        <v>180</v>
      </c>
      <c r="C9" s="37" t="s">
        <v>184</v>
      </c>
      <c r="D9" s="33" t="s">
        <v>212</v>
      </c>
      <c r="E9" s="21" t="s">
        <v>186</v>
      </c>
      <c r="F9" s="35">
        <f>SUM(G9:AG9)</f>
        <v>37.38</v>
      </c>
      <c r="G9" s="35">
        <v>2</v>
      </c>
      <c r="H9" s="35">
        <v>2</v>
      </c>
      <c r="I9" s="35"/>
      <c r="J9" s="35"/>
      <c r="K9" s="35"/>
      <c r="L9" s="35">
        <v>2</v>
      </c>
      <c r="M9" s="35">
        <v>0.06</v>
      </c>
      <c r="N9" s="35"/>
      <c r="O9" s="35"/>
      <c r="P9" s="35">
        <v>0.3</v>
      </c>
      <c r="Q9" s="35"/>
      <c r="R9" s="35"/>
      <c r="S9" s="35"/>
      <c r="T9" s="35">
        <v>0.2</v>
      </c>
      <c r="U9" s="35">
        <v>0.5</v>
      </c>
      <c r="V9" s="35">
        <v>0.5</v>
      </c>
      <c r="W9" s="35"/>
      <c r="X9" s="35"/>
      <c r="Y9" s="35"/>
      <c r="Z9" s="35"/>
      <c r="AA9" s="35"/>
      <c r="AB9" s="35"/>
      <c r="AC9" s="35"/>
      <c r="AD9" s="35"/>
      <c r="AE9" s="35">
        <v>8.82</v>
      </c>
      <c r="AF9" s="35"/>
      <c r="AG9" s="35">
        <v>21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9"/>
      <c r="G1" s="31" t="s">
        <v>315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316</v>
      </c>
      <c r="B4" s="27" t="s">
        <v>317</v>
      </c>
      <c r="C4" s="27" t="s">
        <v>318</v>
      </c>
      <c r="D4" s="27" t="s">
        <v>319</v>
      </c>
      <c r="E4" s="27" t="s">
        <v>320</v>
      </c>
      <c r="F4" s="27"/>
      <c r="G4" s="27"/>
      <c r="H4" s="27" t="s">
        <v>321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322</v>
      </c>
      <c r="G5" s="27" t="s">
        <v>323</v>
      </c>
      <c r="H5" s="27"/>
    </row>
    <row r="6" ht="22.8" customHeight="1" spans="1:8">
      <c r="A6" s="30"/>
      <c r="B6" s="30" t="s">
        <v>137</v>
      </c>
      <c r="C6" s="29">
        <v>0.5</v>
      </c>
      <c r="D6" s="29"/>
      <c r="E6" s="29"/>
      <c r="F6" s="29"/>
      <c r="G6" s="29"/>
      <c r="H6" s="29">
        <v>0.5</v>
      </c>
    </row>
    <row r="7" ht="22.8" customHeight="1" spans="1:8">
      <c r="A7" s="28" t="s">
        <v>155</v>
      </c>
      <c r="B7" s="28" t="s">
        <v>156</v>
      </c>
      <c r="C7" s="29">
        <v>0.5</v>
      </c>
      <c r="D7" s="29"/>
      <c r="E7" s="29"/>
      <c r="F7" s="29"/>
      <c r="G7" s="29"/>
      <c r="H7" s="29">
        <v>0.5</v>
      </c>
    </row>
    <row r="8" ht="22.8" customHeight="1" spans="1:8">
      <c r="A8" s="33" t="s">
        <v>157</v>
      </c>
      <c r="B8" s="33" t="s">
        <v>158</v>
      </c>
      <c r="C8" s="35">
        <v>0.5</v>
      </c>
      <c r="D8" s="35"/>
      <c r="E8" s="22"/>
      <c r="F8" s="35"/>
      <c r="G8" s="35"/>
      <c r="H8" s="35">
        <v>0.5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9"/>
      <c r="G1" s="31" t="s">
        <v>324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325</v>
      </c>
      <c r="E4" s="27"/>
      <c r="F4" s="27"/>
      <c r="G4" s="27"/>
      <c r="H4" s="27" t="s">
        <v>164</v>
      </c>
    </row>
    <row r="5" ht="19.8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7.6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326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197</v>
      </c>
      <c r="G4" s="27" t="s">
        <v>198</v>
      </c>
      <c r="H4" s="27" t="s">
        <v>199</v>
      </c>
      <c r="I4" s="27" t="s">
        <v>200</v>
      </c>
      <c r="J4" s="27" t="s">
        <v>201</v>
      </c>
      <c r="K4" s="27" t="s">
        <v>202</v>
      </c>
      <c r="L4" s="27" t="s">
        <v>203</v>
      </c>
      <c r="M4" s="27" t="s">
        <v>204</v>
      </c>
      <c r="N4" s="27" t="s">
        <v>205</v>
      </c>
      <c r="O4" s="27" t="s">
        <v>206</v>
      </c>
      <c r="P4" s="27" t="s">
        <v>207</v>
      </c>
      <c r="Q4" s="27" t="s">
        <v>208</v>
      </c>
      <c r="R4" s="27" t="s">
        <v>209</v>
      </c>
      <c r="S4" s="27" t="s">
        <v>210</v>
      </c>
      <c r="T4" s="27" t="s">
        <v>211</v>
      </c>
    </row>
    <row r="5" ht="19.8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327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215</v>
      </c>
      <c r="I5" s="27" t="s">
        <v>216</v>
      </c>
      <c r="J5" s="27" t="s">
        <v>206</v>
      </c>
      <c r="K5" s="27" t="s">
        <v>137</v>
      </c>
      <c r="L5" s="27" t="s">
        <v>218</v>
      </c>
      <c r="M5" s="27" t="s">
        <v>219</v>
      </c>
      <c r="N5" s="27" t="s">
        <v>208</v>
      </c>
      <c r="O5" s="27" t="s">
        <v>220</v>
      </c>
      <c r="P5" s="27" t="s">
        <v>221</v>
      </c>
      <c r="Q5" s="27" t="s">
        <v>222</v>
      </c>
      <c r="R5" s="27" t="s">
        <v>204</v>
      </c>
      <c r="S5" s="27" t="s">
        <v>207</v>
      </c>
      <c r="T5" s="27" t="s">
        <v>211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2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64" customWidth="1"/>
    <col min="2" max="2" width="9.90833333333333" style="64" customWidth="1"/>
    <col min="3" max="3" width="52.3833333333333" style="64" customWidth="1"/>
    <col min="4" max="4" width="53.75" style="64" customWidth="1"/>
    <col min="5" max="16384" width="10" style="64"/>
  </cols>
  <sheetData>
    <row r="1" ht="32.75" customHeight="1" spans="1:3">
      <c r="A1" s="65"/>
      <c r="B1" s="66" t="s">
        <v>5</v>
      </c>
      <c r="C1" s="66"/>
    </row>
    <row r="2" ht="25" customHeight="1" spans="2:3">
      <c r="B2" s="66"/>
      <c r="C2" s="66"/>
    </row>
    <row r="3" ht="31.05" customHeight="1" spans="2:3">
      <c r="B3" s="67" t="s">
        <v>6</v>
      </c>
      <c r="C3" s="67"/>
    </row>
    <row r="4" ht="32.55" customHeight="1" spans="2:4">
      <c r="B4" s="68">
        <v>1</v>
      </c>
      <c r="C4" s="69" t="s">
        <v>7</v>
      </c>
      <c r="D4" s="70"/>
    </row>
    <row r="5" ht="32.55" customHeight="1" spans="2:4">
      <c r="B5" s="68">
        <v>2</v>
      </c>
      <c r="C5" s="69" t="s">
        <v>8</v>
      </c>
      <c r="D5" s="70"/>
    </row>
    <row r="6" ht="32.55" customHeight="1" spans="2:4">
      <c r="B6" s="68">
        <v>3</v>
      </c>
      <c r="C6" s="69" t="s">
        <v>9</v>
      </c>
      <c r="D6" s="70"/>
    </row>
    <row r="7" ht="32.55" customHeight="1" spans="2:4">
      <c r="B7" s="68">
        <v>4</v>
      </c>
      <c r="C7" s="69" t="s">
        <v>10</v>
      </c>
      <c r="D7" s="70"/>
    </row>
    <row r="8" ht="32.55" customHeight="1" spans="2:4">
      <c r="B8" s="68">
        <v>5</v>
      </c>
      <c r="C8" s="69" t="s">
        <v>11</v>
      </c>
      <c r="D8" s="70"/>
    </row>
    <row r="9" ht="32.55" customHeight="1" spans="2:4">
      <c r="B9" s="68">
        <v>6</v>
      </c>
      <c r="C9" s="69" t="s">
        <v>12</v>
      </c>
      <c r="D9" s="70"/>
    </row>
    <row r="10" ht="32.55" customHeight="1" spans="2:4">
      <c r="B10" s="68">
        <v>7</v>
      </c>
      <c r="C10" s="69" t="s">
        <v>13</v>
      </c>
      <c r="D10" s="70"/>
    </row>
    <row r="11" ht="32.55" customHeight="1" spans="2:4">
      <c r="B11" s="68">
        <v>8</v>
      </c>
      <c r="C11" s="69" t="s">
        <v>14</v>
      </c>
      <c r="D11" s="70"/>
    </row>
    <row r="12" ht="32.55" customHeight="1" spans="2:4">
      <c r="B12" s="68">
        <v>9</v>
      </c>
      <c r="C12" s="69" t="s">
        <v>15</v>
      </c>
      <c r="D12" s="70"/>
    </row>
    <row r="13" ht="32.55" customHeight="1" spans="2:4">
      <c r="B13" s="68">
        <v>10</v>
      </c>
      <c r="C13" s="69" t="s">
        <v>16</v>
      </c>
      <c r="D13" s="70"/>
    </row>
    <row r="14" ht="32.55" customHeight="1" spans="2:4">
      <c r="B14" s="68">
        <v>11</v>
      </c>
      <c r="C14" s="69" t="s">
        <v>17</v>
      </c>
      <c r="D14" s="70"/>
    </row>
    <row r="15" ht="32.55" customHeight="1" spans="2:4">
      <c r="B15" s="68">
        <v>12</v>
      </c>
      <c r="C15" s="69" t="s">
        <v>18</v>
      </c>
      <c r="D15" s="70"/>
    </row>
    <row r="16" ht="32.55" customHeight="1" spans="2:3">
      <c r="B16" s="68">
        <v>13</v>
      </c>
      <c r="C16" s="69" t="s">
        <v>19</v>
      </c>
    </row>
    <row r="17" ht="32.55" customHeight="1" spans="2:3">
      <c r="B17" s="68">
        <v>14</v>
      </c>
      <c r="C17" s="69" t="s">
        <v>20</v>
      </c>
    </row>
    <row r="18" ht="32.55" customHeight="1" spans="2:3">
      <c r="B18" s="68">
        <v>15</v>
      </c>
      <c r="C18" s="69" t="s">
        <v>21</v>
      </c>
    </row>
    <row r="19" ht="32.55" customHeight="1" spans="2:3">
      <c r="B19" s="68">
        <v>16</v>
      </c>
      <c r="C19" s="69" t="s">
        <v>22</v>
      </c>
    </row>
    <row r="20" ht="32.55" customHeight="1" spans="2:3">
      <c r="B20" s="68">
        <v>17</v>
      </c>
      <c r="C20" s="69" t="s">
        <v>23</v>
      </c>
    </row>
    <row r="21" ht="32.55" customHeight="1" spans="2:3">
      <c r="B21" s="68">
        <v>18</v>
      </c>
      <c r="C21" s="69" t="s">
        <v>24</v>
      </c>
    </row>
    <row r="22" ht="32.55" customHeight="1" spans="2:3">
      <c r="B22" s="68">
        <v>19</v>
      </c>
      <c r="C22" s="69" t="s">
        <v>25</v>
      </c>
    </row>
    <row r="23" ht="32.55" customHeight="1" spans="2:3">
      <c r="B23" s="68">
        <v>20</v>
      </c>
      <c r="C23" s="69" t="s">
        <v>26</v>
      </c>
    </row>
    <row r="24" ht="32.55" customHeight="1" spans="2:3">
      <c r="B24" s="68">
        <v>21</v>
      </c>
      <c r="C24" s="69" t="s">
        <v>27</v>
      </c>
    </row>
    <row r="25" ht="32.55" customHeight="1" spans="2:3">
      <c r="B25" s="71">
        <v>22</v>
      </c>
      <c r="C25" s="72" t="s">
        <v>28</v>
      </c>
    </row>
    <row r="26" ht="27" customHeight="1" spans="2:3">
      <c r="B26" s="73">
        <v>23</v>
      </c>
      <c r="C26" s="74" t="s">
        <v>29</v>
      </c>
    </row>
    <row r="27" ht="30" customHeight="1" spans="2:2">
      <c r="B27" s="6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9"/>
      <c r="H1" s="31" t="s">
        <v>328</v>
      </c>
    </row>
    <row r="2" ht="38.8" customHeight="1" spans="1:8">
      <c r="A2" s="32" t="s">
        <v>329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161</v>
      </c>
      <c r="B4" s="27" t="s">
        <v>162</v>
      </c>
      <c r="C4" s="27" t="s">
        <v>137</v>
      </c>
      <c r="D4" s="27" t="s">
        <v>330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3.25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9"/>
      <c r="H1" s="31" t="s">
        <v>331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161</v>
      </c>
      <c r="B4" s="27" t="s">
        <v>162</v>
      </c>
      <c r="C4" s="27" t="s">
        <v>137</v>
      </c>
      <c r="D4" s="27" t="s">
        <v>332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4.15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160" zoomScaleNormal="160" workbookViewId="0">
      <selection activeCell="G14" sqref="G14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9"/>
      <c r="M1" s="31" t="s">
        <v>333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195</v>
      </c>
      <c r="B4" s="27" t="s">
        <v>334</v>
      </c>
      <c r="C4" s="27" t="s">
        <v>335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336</v>
      </c>
      <c r="N4" s="27"/>
    </row>
    <row r="5" ht="31.9" customHeight="1" spans="1:14">
      <c r="A5" s="27"/>
      <c r="B5" s="27"/>
      <c r="C5" s="27" t="s">
        <v>337</v>
      </c>
      <c r="D5" s="27" t="s">
        <v>140</v>
      </c>
      <c r="E5" s="27"/>
      <c r="F5" s="27"/>
      <c r="G5" s="27"/>
      <c r="H5" s="27"/>
      <c r="I5" s="27"/>
      <c r="J5" s="27" t="s">
        <v>338</v>
      </c>
      <c r="K5" s="27" t="s">
        <v>142</v>
      </c>
      <c r="L5" s="27" t="s">
        <v>143</v>
      </c>
      <c r="M5" s="27" t="s">
        <v>339</v>
      </c>
      <c r="N5" s="27" t="s">
        <v>340</v>
      </c>
    </row>
    <row r="6" ht="44.85" customHeight="1" spans="1:14">
      <c r="A6" s="27"/>
      <c r="B6" s="27"/>
      <c r="C6" s="27"/>
      <c r="D6" s="27" t="s">
        <v>341</v>
      </c>
      <c r="E6" s="27" t="s">
        <v>342</v>
      </c>
      <c r="F6" s="27" t="s">
        <v>343</v>
      </c>
      <c r="G6" s="27" t="s">
        <v>344</v>
      </c>
      <c r="H6" s="27" t="s">
        <v>345</v>
      </c>
      <c r="I6" s="27" t="s">
        <v>346</v>
      </c>
      <c r="J6" s="27"/>
      <c r="K6" s="27"/>
      <c r="L6" s="27"/>
      <c r="M6" s="27"/>
      <c r="N6" s="27"/>
    </row>
    <row r="7" ht="22.8" customHeight="1" spans="1:14">
      <c r="A7" s="30"/>
      <c r="B7" s="20" t="s">
        <v>137</v>
      </c>
      <c r="C7" s="29">
        <v>185</v>
      </c>
      <c r="D7" s="29">
        <v>185</v>
      </c>
      <c r="E7" s="29"/>
      <c r="F7" s="29">
        <v>185</v>
      </c>
      <c r="G7" s="29"/>
      <c r="H7" s="29"/>
      <c r="I7" s="29"/>
      <c r="J7" s="29"/>
      <c r="K7" s="29"/>
      <c r="L7" s="29"/>
      <c r="M7" s="29">
        <v>185</v>
      </c>
      <c r="N7" s="30"/>
    </row>
    <row r="8" ht="22.8" customHeight="1" spans="1:14">
      <c r="A8" s="28" t="s">
        <v>155</v>
      </c>
      <c r="B8" s="28" t="s">
        <v>156</v>
      </c>
      <c r="C8" s="29">
        <v>185</v>
      </c>
      <c r="D8" s="29">
        <v>185</v>
      </c>
      <c r="E8" s="29"/>
      <c r="F8" s="29">
        <v>185</v>
      </c>
      <c r="G8" s="29"/>
      <c r="H8" s="29"/>
      <c r="I8" s="29"/>
      <c r="J8" s="29"/>
      <c r="K8" s="29"/>
      <c r="L8" s="29"/>
      <c r="M8" s="29">
        <v>185</v>
      </c>
      <c r="N8" s="30"/>
    </row>
    <row r="9" ht="22.8" customHeight="1" spans="1:14">
      <c r="A9" s="33" t="s">
        <v>347</v>
      </c>
      <c r="B9" s="33" t="s">
        <v>348</v>
      </c>
      <c r="C9" s="22">
        <v>185</v>
      </c>
      <c r="D9" s="22">
        <v>185</v>
      </c>
      <c r="E9" s="22"/>
      <c r="F9" s="22">
        <v>185</v>
      </c>
      <c r="G9" s="22"/>
      <c r="H9" s="22"/>
      <c r="I9" s="22"/>
      <c r="J9" s="22"/>
      <c r="K9" s="22"/>
      <c r="L9" s="22"/>
      <c r="M9" s="22">
        <v>185</v>
      </c>
      <c r="N9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5" topLeftCell="A15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349</v>
      </c>
    </row>
    <row r="2" ht="37.95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195</v>
      </c>
      <c r="B4" s="27" t="s">
        <v>350</v>
      </c>
      <c r="C4" s="27" t="s">
        <v>351</v>
      </c>
      <c r="D4" s="27" t="s">
        <v>352</v>
      </c>
      <c r="E4" s="27" t="s">
        <v>353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354</v>
      </c>
      <c r="F5" s="27" t="s">
        <v>355</v>
      </c>
      <c r="G5" s="27" t="s">
        <v>356</v>
      </c>
      <c r="H5" s="27" t="s">
        <v>357</v>
      </c>
      <c r="I5" s="27" t="s">
        <v>358</v>
      </c>
      <c r="J5" s="27" t="s">
        <v>359</v>
      </c>
      <c r="K5" s="27" t="s">
        <v>360</v>
      </c>
      <c r="L5" s="27" t="s">
        <v>361</v>
      </c>
      <c r="M5" s="27" t="s">
        <v>362</v>
      </c>
    </row>
    <row r="6" ht="28.45" customHeight="1" spans="1:13">
      <c r="A6" s="28" t="s">
        <v>2</v>
      </c>
      <c r="B6" s="28" t="s">
        <v>4</v>
      </c>
      <c r="C6" s="29">
        <v>185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1" t="s">
        <v>157</v>
      </c>
      <c r="B7" s="21" t="s">
        <v>363</v>
      </c>
      <c r="C7" s="22">
        <v>185</v>
      </c>
      <c r="D7" s="21" t="s">
        <v>364</v>
      </c>
      <c r="E7" s="30" t="s">
        <v>365</v>
      </c>
      <c r="F7" s="21" t="s">
        <v>366</v>
      </c>
      <c r="G7" s="21" t="s">
        <v>367</v>
      </c>
      <c r="H7" s="21" t="s">
        <v>368</v>
      </c>
      <c r="I7" s="21" t="s">
        <v>367</v>
      </c>
      <c r="J7" s="21" t="s">
        <v>369</v>
      </c>
      <c r="K7" s="21" t="s">
        <v>370</v>
      </c>
      <c r="L7" s="21" t="s">
        <v>371</v>
      </c>
      <c r="M7" s="21"/>
    </row>
    <row r="8" ht="43.1" customHeight="1" spans="1:13">
      <c r="A8" s="21"/>
      <c r="B8" s="21"/>
      <c r="C8" s="22"/>
      <c r="D8" s="21"/>
      <c r="E8" s="30"/>
      <c r="F8" s="21" t="s">
        <v>372</v>
      </c>
      <c r="G8" s="21" t="s">
        <v>373</v>
      </c>
      <c r="H8" s="21" t="s">
        <v>373</v>
      </c>
      <c r="I8" s="21" t="s">
        <v>373</v>
      </c>
      <c r="J8" s="21" t="s">
        <v>373</v>
      </c>
      <c r="K8" s="21" t="s">
        <v>373</v>
      </c>
      <c r="L8" s="21" t="s">
        <v>374</v>
      </c>
      <c r="M8" s="21"/>
    </row>
    <row r="9" ht="43.1" customHeight="1" spans="1:13">
      <c r="A9" s="21"/>
      <c r="B9" s="21"/>
      <c r="C9" s="22"/>
      <c r="D9" s="21"/>
      <c r="E9" s="30"/>
      <c r="F9" s="21" t="s">
        <v>375</v>
      </c>
      <c r="G9" s="21" t="s">
        <v>376</v>
      </c>
      <c r="H9" s="21" t="s">
        <v>377</v>
      </c>
      <c r="I9" s="21" t="s">
        <v>376</v>
      </c>
      <c r="J9" s="21" t="s">
        <v>378</v>
      </c>
      <c r="K9" s="21" t="s">
        <v>370</v>
      </c>
      <c r="L9" s="21" t="s">
        <v>371</v>
      </c>
      <c r="M9" s="21"/>
    </row>
    <row r="10" ht="43.1" customHeight="1" spans="1:13">
      <c r="A10" s="21"/>
      <c r="B10" s="21"/>
      <c r="C10" s="22"/>
      <c r="D10" s="21"/>
      <c r="E10" s="30" t="s">
        <v>379</v>
      </c>
      <c r="F10" s="21" t="s">
        <v>380</v>
      </c>
      <c r="G10" s="21" t="s">
        <v>381</v>
      </c>
      <c r="H10" s="21" t="s">
        <v>382</v>
      </c>
      <c r="I10" s="21" t="s">
        <v>381</v>
      </c>
      <c r="J10" s="21" t="s">
        <v>378</v>
      </c>
      <c r="K10" s="21" t="s">
        <v>383</v>
      </c>
      <c r="L10" s="21" t="s">
        <v>374</v>
      </c>
      <c r="M10" s="21"/>
    </row>
    <row r="11" ht="43.1" customHeight="1" spans="1:13">
      <c r="A11" s="21"/>
      <c r="B11" s="21"/>
      <c r="C11" s="22"/>
      <c r="D11" s="21"/>
      <c r="E11" s="30"/>
      <c r="F11" s="21" t="s">
        <v>384</v>
      </c>
      <c r="G11" s="21" t="s">
        <v>385</v>
      </c>
      <c r="H11" s="21" t="s">
        <v>386</v>
      </c>
      <c r="I11" s="21" t="s">
        <v>387</v>
      </c>
      <c r="J11" s="21" t="s">
        <v>378</v>
      </c>
      <c r="K11" s="21" t="s">
        <v>388</v>
      </c>
      <c r="L11" s="21" t="s">
        <v>374</v>
      </c>
      <c r="M11" s="21"/>
    </row>
    <row r="12" ht="43.1" customHeight="1" spans="1:13">
      <c r="A12" s="21"/>
      <c r="B12" s="21"/>
      <c r="C12" s="22"/>
      <c r="D12" s="21"/>
      <c r="E12" s="30"/>
      <c r="F12" s="21" t="s">
        <v>389</v>
      </c>
      <c r="G12" s="21" t="s">
        <v>390</v>
      </c>
      <c r="H12" s="21" t="s">
        <v>391</v>
      </c>
      <c r="I12" s="21" t="s">
        <v>390</v>
      </c>
      <c r="J12" s="21" t="s">
        <v>378</v>
      </c>
      <c r="K12" s="21" t="s">
        <v>392</v>
      </c>
      <c r="L12" s="21" t="s">
        <v>393</v>
      </c>
      <c r="M12" s="21"/>
    </row>
    <row r="13" ht="43.1" customHeight="1" spans="1:13">
      <c r="A13" s="21"/>
      <c r="B13" s="21"/>
      <c r="C13" s="22"/>
      <c r="D13" s="21"/>
      <c r="E13" s="30" t="s">
        <v>394</v>
      </c>
      <c r="F13" s="21" t="s">
        <v>395</v>
      </c>
      <c r="G13" s="21" t="s">
        <v>395</v>
      </c>
      <c r="H13" s="21" t="s">
        <v>396</v>
      </c>
      <c r="I13" s="21" t="s">
        <v>397</v>
      </c>
      <c r="J13" s="21" t="s">
        <v>396</v>
      </c>
      <c r="K13" s="21" t="s">
        <v>392</v>
      </c>
      <c r="L13" s="21" t="s">
        <v>393</v>
      </c>
      <c r="M13" s="21"/>
    </row>
    <row r="14" ht="43.1" customHeight="1" spans="1:13">
      <c r="A14" s="21"/>
      <c r="B14" s="21"/>
      <c r="C14" s="22"/>
      <c r="D14" s="21"/>
      <c r="E14" s="30" t="s">
        <v>398</v>
      </c>
      <c r="F14" s="21" t="s">
        <v>399</v>
      </c>
      <c r="G14" s="21" t="s">
        <v>400</v>
      </c>
      <c r="H14" s="21" t="s">
        <v>401</v>
      </c>
      <c r="I14" s="21" t="s">
        <v>400</v>
      </c>
      <c r="J14" s="21" t="s">
        <v>378</v>
      </c>
      <c r="K14" s="21" t="s">
        <v>402</v>
      </c>
      <c r="L14" s="21" t="s">
        <v>374</v>
      </c>
      <c r="M14" s="21"/>
    </row>
    <row r="15" ht="43.1" customHeight="1" spans="1:13">
      <c r="A15" s="21"/>
      <c r="B15" s="21"/>
      <c r="C15" s="22"/>
      <c r="D15" s="21"/>
      <c r="E15" s="30"/>
      <c r="F15" s="21" t="s">
        <v>403</v>
      </c>
      <c r="G15" s="21" t="s">
        <v>404</v>
      </c>
      <c r="H15" s="21" t="s">
        <v>405</v>
      </c>
      <c r="I15" s="21" t="s">
        <v>404</v>
      </c>
      <c r="J15" s="21" t="s">
        <v>378</v>
      </c>
      <c r="K15" s="21" t="s">
        <v>392</v>
      </c>
      <c r="L15" s="21" t="s">
        <v>371</v>
      </c>
      <c r="M15" s="21"/>
    </row>
    <row r="16" ht="43.1" customHeight="1" spans="1:13">
      <c r="A16" s="21"/>
      <c r="B16" s="21"/>
      <c r="C16" s="22"/>
      <c r="D16" s="21"/>
      <c r="E16" s="30"/>
      <c r="F16" s="21" t="s">
        <v>406</v>
      </c>
      <c r="G16" s="21" t="s">
        <v>373</v>
      </c>
      <c r="H16" s="21" t="s">
        <v>373</v>
      </c>
      <c r="I16" s="21" t="s">
        <v>373</v>
      </c>
      <c r="J16" s="21" t="s">
        <v>373</v>
      </c>
      <c r="K16" s="21" t="s">
        <v>373</v>
      </c>
      <c r="L16" s="21" t="s">
        <v>374</v>
      </c>
      <c r="M16" s="21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60" zoomScaleNormal="160"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9" t="s">
        <v>407</v>
      </c>
    </row>
    <row r="2" ht="42.25" customHeight="1" spans="1:19">
      <c r="A2" s="17" t="s">
        <v>408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1" customHeight="1" spans="1:19">
      <c r="A5" s="20" t="s">
        <v>316</v>
      </c>
      <c r="B5" s="20" t="s">
        <v>317</v>
      </c>
      <c r="C5" s="20" t="s">
        <v>409</v>
      </c>
      <c r="D5" s="20"/>
      <c r="E5" s="20"/>
      <c r="F5" s="20"/>
      <c r="G5" s="20"/>
      <c r="H5" s="20"/>
      <c r="I5" s="20"/>
      <c r="J5" s="20" t="s">
        <v>410</v>
      </c>
      <c r="K5" s="20" t="s">
        <v>411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351</v>
      </c>
      <c r="D6" s="20" t="s">
        <v>412</v>
      </c>
      <c r="E6" s="20"/>
      <c r="F6" s="20"/>
      <c r="G6" s="20"/>
      <c r="H6" s="20" t="s">
        <v>413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05" customHeight="1" spans="1:19">
      <c r="A7" s="20"/>
      <c r="B7" s="20"/>
      <c r="C7" s="20"/>
      <c r="D7" s="20" t="s">
        <v>140</v>
      </c>
      <c r="E7" s="20" t="s">
        <v>414</v>
      </c>
      <c r="F7" s="20" t="s">
        <v>144</v>
      </c>
      <c r="G7" s="20" t="s">
        <v>415</v>
      </c>
      <c r="H7" s="20" t="s">
        <v>163</v>
      </c>
      <c r="I7" s="20" t="s">
        <v>164</v>
      </c>
      <c r="J7" s="20"/>
      <c r="K7" s="20" t="s">
        <v>354</v>
      </c>
      <c r="L7" s="20" t="s">
        <v>355</v>
      </c>
      <c r="M7" s="20" t="s">
        <v>356</v>
      </c>
      <c r="N7" s="20" t="s">
        <v>361</v>
      </c>
      <c r="O7" s="20" t="s">
        <v>357</v>
      </c>
      <c r="P7" s="20" t="s">
        <v>416</v>
      </c>
      <c r="Q7" s="20" t="s">
        <v>417</v>
      </c>
      <c r="R7" s="20" t="s">
        <v>418</v>
      </c>
      <c r="S7" s="20" t="s">
        <v>362</v>
      </c>
    </row>
    <row r="8" ht="19.55" customHeight="1" spans="1:19">
      <c r="A8" s="21" t="s">
        <v>2</v>
      </c>
      <c r="B8" s="21" t="s">
        <v>4</v>
      </c>
      <c r="C8" s="22">
        <f>D8</f>
        <v>349.05699</v>
      </c>
      <c r="D8" s="22">
        <f>H8+I8</f>
        <v>349.05699</v>
      </c>
      <c r="E8" s="22"/>
      <c r="F8" s="22"/>
      <c r="G8" s="22"/>
      <c r="H8" s="22">
        <f>136.55699+27.5</f>
        <v>164.05699</v>
      </c>
      <c r="I8" s="22">
        <v>185</v>
      </c>
      <c r="J8" s="21"/>
      <c r="K8" s="23" t="s">
        <v>379</v>
      </c>
      <c r="L8" s="23" t="s">
        <v>419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420</v>
      </c>
      <c r="M9" s="21"/>
      <c r="N9" s="21"/>
      <c r="O9" s="21"/>
      <c r="P9" s="21"/>
      <c r="Q9" s="21"/>
      <c r="R9" s="21"/>
      <c r="S9" s="21"/>
    </row>
    <row r="10" ht="19.5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421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365</v>
      </c>
      <c r="M11" s="21"/>
      <c r="N11" s="21"/>
      <c r="O11" s="21"/>
      <c r="P11" s="21"/>
      <c r="Q11" s="21"/>
      <c r="R11" s="21"/>
      <c r="S11" s="21"/>
    </row>
    <row r="12" ht="18.1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422</v>
      </c>
      <c r="L12" s="23" t="s">
        <v>399</v>
      </c>
      <c r="M12" s="21"/>
      <c r="N12" s="21"/>
      <c r="O12" s="21"/>
      <c r="P12" s="21"/>
      <c r="Q12" s="21"/>
      <c r="R12" s="21"/>
      <c r="S12" s="21"/>
    </row>
    <row r="13" ht="19.5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403</v>
      </c>
      <c r="M13" s="21"/>
      <c r="N13" s="21"/>
      <c r="O13" s="21"/>
      <c r="P13" s="21"/>
      <c r="Q13" s="21"/>
      <c r="R13" s="21"/>
      <c r="S13" s="21"/>
    </row>
    <row r="14" ht="19.5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406</v>
      </c>
      <c r="M14" s="21"/>
      <c r="N14" s="21"/>
      <c r="O14" s="21"/>
      <c r="P14" s="21"/>
      <c r="Q14" s="21"/>
      <c r="R14" s="21"/>
      <c r="S14" s="21"/>
    </row>
    <row r="15" ht="19.5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423</v>
      </c>
      <c r="M15" s="21"/>
      <c r="N15" s="21"/>
      <c r="O15" s="21"/>
      <c r="P15" s="21"/>
      <c r="Q15" s="21"/>
      <c r="R15" s="21"/>
      <c r="S15" s="21"/>
    </row>
    <row r="16" ht="19.8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394</v>
      </c>
      <c r="L16" s="23" t="s">
        <v>395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424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D10" sqref="D10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425</v>
      </c>
    </row>
    <row r="3" s="1" customFormat="1" ht="22.5" customHeight="1" spans="1:16">
      <c r="A3" s="7" t="s">
        <v>195</v>
      </c>
      <c r="B3" s="7" t="s">
        <v>350</v>
      </c>
      <c r="C3" s="7" t="s">
        <v>351</v>
      </c>
      <c r="D3" s="8" t="s">
        <v>426</v>
      </c>
      <c r="E3" s="8"/>
      <c r="F3" s="7" t="s">
        <v>352</v>
      </c>
      <c r="G3" s="7" t="s">
        <v>427</v>
      </c>
      <c r="H3" s="8" t="s">
        <v>353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428</v>
      </c>
      <c r="E4" s="7" t="s">
        <v>429</v>
      </c>
      <c r="F4" s="7"/>
      <c r="G4" s="7"/>
      <c r="H4" s="8" t="s">
        <v>379</v>
      </c>
      <c r="I4" s="8"/>
      <c r="J4" s="8"/>
      <c r="K4" s="8"/>
      <c r="L4" s="8" t="s">
        <v>398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380</v>
      </c>
      <c r="I5" s="7" t="s">
        <v>389</v>
      </c>
      <c r="J5" s="7" t="s">
        <v>384</v>
      </c>
      <c r="K5" s="7" t="s">
        <v>365</v>
      </c>
      <c r="L5" s="7" t="s">
        <v>399</v>
      </c>
      <c r="M5" s="7" t="s">
        <v>403</v>
      </c>
      <c r="N5" s="7" t="s">
        <v>406</v>
      </c>
      <c r="O5" s="7" t="s">
        <v>430</v>
      </c>
      <c r="P5" s="7" t="s">
        <v>431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0" zoomScaleNormal="140" workbookViewId="0">
      <selection activeCell="A3" sqref="A3:F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9"/>
      <c r="H1" s="31" t="s">
        <v>31</v>
      </c>
    </row>
    <row r="2" ht="24.15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9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4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25" customHeight="1" spans="1:8">
      <c r="A6" s="30" t="s">
        <v>41</v>
      </c>
      <c r="B6" s="22">
        <v>321.55699</v>
      </c>
      <c r="C6" s="21" t="s">
        <v>42</v>
      </c>
      <c r="D6" s="35"/>
      <c r="E6" s="30" t="s">
        <v>43</v>
      </c>
      <c r="F6" s="29">
        <f>F7+F8+F9</f>
        <v>164.05699</v>
      </c>
      <c r="G6" s="21" t="s">
        <v>44</v>
      </c>
      <c r="H6" s="22"/>
    </row>
    <row r="7" ht="16.25" customHeight="1" spans="1:8">
      <c r="A7" s="21" t="s">
        <v>45</v>
      </c>
      <c r="B7" s="22">
        <v>136.55699</v>
      </c>
      <c r="C7" s="21" t="s">
        <v>46</v>
      </c>
      <c r="D7" s="35"/>
      <c r="E7" s="21" t="s">
        <v>47</v>
      </c>
      <c r="F7" s="22">
        <f>120.17699+6.5</f>
        <v>126.67699</v>
      </c>
      <c r="G7" s="21" t="s">
        <v>48</v>
      </c>
      <c r="H7" s="22"/>
    </row>
    <row r="8" ht="16.25" customHeight="1" spans="1:8">
      <c r="A8" s="30" t="s">
        <v>49</v>
      </c>
      <c r="B8" s="22">
        <v>185</v>
      </c>
      <c r="C8" s="21" t="s">
        <v>50</v>
      </c>
      <c r="D8" s="35"/>
      <c r="E8" s="21" t="s">
        <v>51</v>
      </c>
      <c r="F8" s="22">
        <f>16.38+21</f>
        <v>37.38</v>
      </c>
      <c r="G8" s="21" t="s">
        <v>52</v>
      </c>
      <c r="H8" s="22"/>
    </row>
    <row r="9" ht="16.2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2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v>185</v>
      </c>
      <c r="G10" s="21" t="s">
        <v>60</v>
      </c>
      <c r="H10" s="22">
        <f>136.55699+27.5</f>
        <v>164.05699</v>
      </c>
    </row>
    <row r="11" ht="16.2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/>
      <c r="G11" s="21" t="s">
        <v>64</v>
      </c>
      <c r="H11" s="22"/>
    </row>
    <row r="12" ht="16.2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/>
      <c r="G12" s="21" t="s">
        <v>68</v>
      </c>
      <c r="H12" s="22"/>
    </row>
    <row r="13" ht="16.25" customHeight="1" spans="1:8">
      <c r="A13" s="21" t="s">
        <v>69</v>
      </c>
      <c r="B13" s="22"/>
      <c r="C13" s="21" t="s">
        <v>70</v>
      </c>
      <c r="D13" s="35">
        <v>12.60618</v>
      </c>
      <c r="E13" s="21" t="s">
        <v>71</v>
      </c>
      <c r="F13" s="22"/>
      <c r="G13" s="21" t="s">
        <v>72</v>
      </c>
      <c r="H13" s="22"/>
    </row>
    <row r="14" ht="16.2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25" customHeight="1" spans="1:8">
      <c r="A15" s="21" t="s">
        <v>77</v>
      </c>
      <c r="B15" s="22"/>
      <c r="C15" s="21" t="s">
        <v>78</v>
      </c>
      <c r="D15" s="35">
        <v>7.04463</v>
      </c>
      <c r="E15" s="21" t="s">
        <v>79</v>
      </c>
      <c r="F15" s="22"/>
      <c r="G15" s="21" t="s">
        <v>80</v>
      </c>
      <c r="H15" s="22"/>
    </row>
    <row r="16" ht="16.2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2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2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25" customHeight="1" spans="1:8">
      <c r="A19" s="21" t="s">
        <v>93</v>
      </c>
      <c r="B19" s="22"/>
      <c r="C19" s="21" t="s">
        <v>94</v>
      </c>
      <c r="D19" s="35">
        <f>293.0077+27.5</f>
        <v>320.5077</v>
      </c>
      <c r="E19" s="21" t="s">
        <v>95</v>
      </c>
      <c r="F19" s="22"/>
      <c r="G19" s="21" t="s">
        <v>96</v>
      </c>
      <c r="H19" s="22">
        <v>185</v>
      </c>
    </row>
    <row r="20" ht="16.2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>
        <v>185</v>
      </c>
      <c r="G20" s="21"/>
      <c r="H20" s="22"/>
    </row>
    <row r="21" ht="16.2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2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2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2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25" customHeight="1" spans="1:8">
      <c r="A25" s="21" t="s">
        <v>109</v>
      </c>
      <c r="B25" s="22"/>
      <c r="C25" s="21" t="s">
        <v>110</v>
      </c>
      <c r="D25" s="35">
        <v>8.89848</v>
      </c>
      <c r="E25" s="21"/>
      <c r="F25" s="21"/>
      <c r="G25" s="21"/>
      <c r="H25" s="22"/>
    </row>
    <row r="26" ht="16.2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2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2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2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2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2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2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2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2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2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25" customHeight="1" spans="1:8">
      <c r="A36" s="21"/>
      <c r="B36" s="21"/>
      <c r="C36" s="21"/>
      <c r="D36" s="21"/>
      <c r="E36" s="21"/>
      <c r="F36" s="21"/>
      <c r="G36" s="21"/>
      <c r="H36" s="21"/>
    </row>
    <row r="37" ht="16.25" customHeight="1" spans="1:8">
      <c r="A37" s="30" t="s">
        <v>128</v>
      </c>
      <c r="B37" s="29">
        <v>321.55699</v>
      </c>
      <c r="C37" s="30" t="s">
        <v>129</v>
      </c>
      <c r="D37" s="29">
        <f>SUM(D6:D35)</f>
        <v>349.05699</v>
      </c>
      <c r="E37" s="30" t="s">
        <v>129</v>
      </c>
      <c r="F37" s="29">
        <f>F6+F10+F21</f>
        <v>349.05699</v>
      </c>
      <c r="G37" s="30" t="s">
        <v>129</v>
      </c>
      <c r="H37" s="29">
        <f>SUM(H6:H19)</f>
        <v>349.05699</v>
      </c>
    </row>
    <row r="38" ht="16.25" customHeight="1" spans="1:8">
      <c r="A38" s="30" t="s">
        <v>130</v>
      </c>
      <c r="B38" s="29">
        <v>27.5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25" customHeight="1" spans="1:8">
      <c r="A39" s="21"/>
      <c r="B39" s="22"/>
      <c r="C39" s="21"/>
      <c r="D39" s="22"/>
      <c r="E39" s="30"/>
      <c r="F39" s="29"/>
      <c r="G39" s="30"/>
      <c r="H39" s="29"/>
    </row>
    <row r="40" ht="16.25" customHeight="1" spans="1:8">
      <c r="A40" s="30" t="s">
        <v>132</v>
      </c>
      <c r="B40" s="29">
        <f>B37+B38</f>
        <v>349.05699</v>
      </c>
      <c r="C40" s="30" t="s">
        <v>133</v>
      </c>
      <c r="D40" s="29">
        <f>D37</f>
        <v>349.05699</v>
      </c>
      <c r="E40" s="30" t="s">
        <v>133</v>
      </c>
      <c r="F40" s="29">
        <f>F37</f>
        <v>349.05699</v>
      </c>
      <c r="G40" s="30" t="s">
        <v>133</v>
      </c>
      <c r="H40" s="29">
        <f>H37</f>
        <v>349.05699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C7" sqref="C7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30"/>
      <c r="B7" s="30" t="s">
        <v>137</v>
      </c>
      <c r="C7" s="41">
        <f>D7+S7</f>
        <v>349.05699</v>
      </c>
      <c r="D7" s="41">
        <v>321.55699</v>
      </c>
      <c r="E7" s="41">
        <v>321.55699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27.5</v>
      </c>
      <c r="T7" s="41">
        <v>27.5</v>
      </c>
      <c r="U7" s="41"/>
      <c r="V7" s="41"/>
      <c r="W7" s="41"/>
      <c r="X7" s="41"/>
      <c r="Y7" s="41"/>
    </row>
    <row r="8" ht="22.8" customHeight="1" spans="1:25">
      <c r="A8" s="28" t="s">
        <v>155</v>
      </c>
      <c r="B8" s="28" t="s">
        <v>156</v>
      </c>
      <c r="C8" s="41">
        <f>D8+S8</f>
        <v>349.05699</v>
      </c>
      <c r="D8" s="41">
        <v>321.55699</v>
      </c>
      <c r="E8" s="41">
        <v>321.55699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27.5</v>
      </c>
      <c r="T8" s="41">
        <v>27.5</v>
      </c>
      <c r="U8" s="41"/>
      <c r="V8" s="41"/>
      <c r="W8" s="41"/>
      <c r="X8" s="41"/>
      <c r="Y8" s="41"/>
    </row>
    <row r="9" ht="22.8" customHeight="1" spans="1:25">
      <c r="A9" s="62" t="s">
        <v>157</v>
      </c>
      <c r="B9" s="62" t="s">
        <v>158</v>
      </c>
      <c r="C9" s="35">
        <f>D9+S9</f>
        <v>349.05699</v>
      </c>
      <c r="D9" s="35">
        <v>321.55699</v>
      </c>
      <c r="E9" s="22">
        <v>321.55699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27.5</v>
      </c>
      <c r="T9" s="22">
        <f>'1收支总表'!B38</f>
        <v>27.5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30" zoomScaleNormal="130" workbookViewId="0">
      <selection activeCell="A14" sqref="A14:E14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9"/>
      <c r="D1" s="48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8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50" t="s">
        <v>137</v>
      </c>
      <c r="E6" s="50"/>
      <c r="F6" s="51">
        <f>F7</f>
        <v>349.05699</v>
      </c>
      <c r="G6" s="51">
        <f>G7</f>
        <v>164.05699</v>
      </c>
      <c r="H6" s="51">
        <f>H7</f>
        <v>185</v>
      </c>
      <c r="I6" s="51"/>
      <c r="J6" s="50"/>
      <c r="K6" s="50"/>
    </row>
    <row r="7" ht="22.8" customHeight="1" spans="1:11">
      <c r="A7" s="52"/>
      <c r="B7" s="52"/>
      <c r="C7" s="52"/>
      <c r="D7" s="53" t="s">
        <v>155</v>
      </c>
      <c r="E7" s="53" t="s">
        <v>156</v>
      </c>
      <c r="F7" s="54">
        <f>F8</f>
        <v>349.05699</v>
      </c>
      <c r="G7" s="54">
        <f>G8</f>
        <v>164.05699</v>
      </c>
      <c r="H7" s="54">
        <f>H8</f>
        <v>185</v>
      </c>
      <c r="I7" s="54"/>
      <c r="J7" s="61"/>
      <c r="K7" s="61"/>
    </row>
    <row r="8" ht="22.8" customHeight="1" spans="1:11">
      <c r="A8" s="52"/>
      <c r="B8" s="52"/>
      <c r="C8" s="52"/>
      <c r="D8" s="53" t="s">
        <v>157</v>
      </c>
      <c r="E8" s="53" t="s">
        <v>158</v>
      </c>
      <c r="F8" s="54">
        <f>SUM(F9:F14)</f>
        <v>349.05699</v>
      </c>
      <c r="G8" s="54">
        <f>SUM(G9:G14)</f>
        <v>164.05699</v>
      </c>
      <c r="H8" s="54">
        <f>SUM(H9:H14)</f>
        <v>185</v>
      </c>
      <c r="I8" s="54"/>
      <c r="J8" s="61"/>
      <c r="K8" s="61"/>
    </row>
    <row r="9" ht="22.8" customHeight="1" spans="1:11">
      <c r="A9" s="55" t="s">
        <v>171</v>
      </c>
      <c r="B9" s="55" t="s">
        <v>172</v>
      </c>
      <c r="C9" s="55" t="s">
        <v>172</v>
      </c>
      <c r="D9" s="56" t="s">
        <v>173</v>
      </c>
      <c r="E9" s="57" t="s">
        <v>174</v>
      </c>
      <c r="F9" s="58">
        <f t="shared" ref="F9:F14" si="0">G9+H9</f>
        <v>11.86464</v>
      </c>
      <c r="G9" s="58">
        <v>11.86464</v>
      </c>
      <c r="H9" s="58"/>
      <c r="I9" s="58"/>
      <c r="J9" s="57"/>
      <c r="K9" s="57"/>
    </row>
    <row r="10" ht="22.8" customHeight="1" spans="1:11">
      <c r="A10" s="55" t="s">
        <v>171</v>
      </c>
      <c r="B10" s="55" t="s">
        <v>175</v>
      </c>
      <c r="C10" s="55" t="s">
        <v>175</v>
      </c>
      <c r="D10" s="56" t="s">
        <v>176</v>
      </c>
      <c r="E10" s="57" t="s">
        <v>177</v>
      </c>
      <c r="F10" s="58">
        <f t="shared" si="0"/>
        <v>0.74154</v>
      </c>
      <c r="G10" s="58">
        <v>0.74154</v>
      </c>
      <c r="H10" s="58"/>
      <c r="I10" s="58"/>
      <c r="J10" s="57"/>
      <c r="K10" s="57"/>
    </row>
    <row r="11" ht="22.8" customHeight="1" spans="1:11">
      <c r="A11" s="55" t="s">
        <v>178</v>
      </c>
      <c r="B11" s="55" t="s">
        <v>179</v>
      </c>
      <c r="C11" s="55" t="s">
        <v>180</v>
      </c>
      <c r="D11" s="56" t="s">
        <v>181</v>
      </c>
      <c r="E11" s="57" t="s">
        <v>182</v>
      </c>
      <c r="F11" s="58">
        <f t="shared" si="0"/>
        <v>7.04463</v>
      </c>
      <c r="G11" s="58">
        <v>7.04463</v>
      </c>
      <c r="H11" s="58"/>
      <c r="I11" s="58"/>
      <c r="J11" s="57"/>
      <c r="K11" s="57"/>
    </row>
    <row r="12" ht="22.8" customHeight="1" spans="1:11">
      <c r="A12" s="55" t="s">
        <v>183</v>
      </c>
      <c r="B12" s="55" t="s">
        <v>180</v>
      </c>
      <c r="C12" s="55" t="s">
        <v>184</v>
      </c>
      <c r="D12" s="56" t="s">
        <v>185</v>
      </c>
      <c r="E12" s="57" t="s">
        <v>186</v>
      </c>
      <c r="F12" s="58">
        <f t="shared" si="0"/>
        <v>314.0077</v>
      </c>
      <c r="G12" s="58">
        <f>108.0077+21</f>
        <v>129.0077</v>
      </c>
      <c r="H12" s="58">
        <v>185</v>
      </c>
      <c r="I12" s="58"/>
      <c r="J12" s="57"/>
      <c r="K12" s="57"/>
    </row>
    <row r="13" ht="22.8" customHeight="1" spans="1:11">
      <c r="A13" s="55" t="s">
        <v>187</v>
      </c>
      <c r="B13" s="55" t="s">
        <v>188</v>
      </c>
      <c r="C13" s="55" t="s">
        <v>180</v>
      </c>
      <c r="D13" s="56" t="s">
        <v>189</v>
      </c>
      <c r="E13" s="57" t="s">
        <v>190</v>
      </c>
      <c r="F13" s="58">
        <f t="shared" si="0"/>
        <v>8.89848</v>
      </c>
      <c r="G13" s="58">
        <v>8.89848</v>
      </c>
      <c r="H13" s="58"/>
      <c r="I13" s="58"/>
      <c r="J13" s="57"/>
      <c r="K13" s="57"/>
    </row>
    <row r="14" customFormat="1" ht="22.8" customHeight="1" spans="1:11">
      <c r="A14" s="55">
        <v>201</v>
      </c>
      <c r="B14" s="59" t="s">
        <v>191</v>
      </c>
      <c r="C14" s="55">
        <v>99</v>
      </c>
      <c r="D14" s="60" t="s">
        <v>192</v>
      </c>
      <c r="E14" s="57" t="s">
        <v>193</v>
      </c>
      <c r="F14" s="58">
        <f t="shared" si="0"/>
        <v>6.5</v>
      </c>
      <c r="G14" s="58">
        <v>6.5</v>
      </c>
      <c r="H14" s="58"/>
      <c r="I14" s="58"/>
      <c r="J14" s="57"/>
      <c r="K14" s="5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40" zoomScaleNormal="140" workbookViewId="0">
      <selection activeCell="A14" sqref="A14:E14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194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20" t="s">
        <v>160</v>
      </c>
      <c r="B4" s="20"/>
      <c r="C4" s="20"/>
      <c r="D4" s="20" t="s">
        <v>195</v>
      </c>
      <c r="E4" s="20" t="s">
        <v>196</v>
      </c>
      <c r="F4" s="20" t="s">
        <v>197</v>
      </c>
      <c r="G4" s="20" t="s">
        <v>198</v>
      </c>
      <c r="H4" s="20" t="s">
        <v>199</v>
      </c>
      <c r="I4" s="20" t="s">
        <v>200</v>
      </c>
      <c r="J4" s="20" t="s">
        <v>201</v>
      </c>
      <c r="K4" s="20" t="s">
        <v>202</v>
      </c>
      <c r="L4" s="20" t="s">
        <v>203</v>
      </c>
      <c r="M4" s="20" t="s">
        <v>204</v>
      </c>
      <c r="N4" s="20" t="s">
        <v>205</v>
      </c>
      <c r="O4" s="20" t="s">
        <v>206</v>
      </c>
      <c r="P4" s="20" t="s">
        <v>207</v>
      </c>
      <c r="Q4" s="20" t="s">
        <v>208</v>
      </c>
      <c r="R4" s="20" t="s">
        <v>209</v>
      </c>
      <c r="S4" s="20" t="s">
        <v>210</v>
      </c>
      <c r="T4" s="20" t="s">
        <v>211</v>
      </c>
    </row>
    <row r="5" ht="20.7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0"/>
      <c r="B6" s="30"/>
      <c r="C6" s="30"/>
      <c r="D6" s="30"/>
      <c r="E6" s="30" t="s">
        <v>137</v>
      </c>
      <c r="F6" s="29">
        <f>F7</f>
        <v>349.05699</v>
      </c>
      <c r="G6" s="29"/>
      <c r="H6" s="29"/>
      <c r="I6" s="29"/>
      <c r="J6" s="29"/>
      <c r="K6" s="29">
        <f>K7</f>
        <v>164.05699</v>
      </c>
      <c r="L6" s="29"/>
      <c r="M6" s="29"/>
      <c r="N6" s="29"/>
      <c r="O6" s="29"/>
      <c r="P6" s="29"/>
      <c r="Q6" s="29"/>
      <c r="R6" s="29"/>
      <c r="S6" s="29"/>
      <c r="T6" s="29">
        <v>185</v>
      </c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29">
        <f>F8</f>
        <v>349.05699</v>
      </c>
      <c r="G7" s="29"/>
      <c r="H7" s="29"/>
      <c r="I7" s="29"/>
      <c r="J7" s="29"/>
      <c r="K7" s="29">
        <f>K8</f>
        <v>164.05699</v>
      </c>
      <c r="L7" s="29"/>
      <c r="M7" s="29"/>
      <c r="N7" s="29"/>
      <c r="O7" s="29"/>
      <c r="P7" s="29"/>
      <c r="Q7" s="29"/>
      <c r="R7" s="29"/>
      <c r="S7" s="29"/>
      <c r="T7" s="29">
        <v>185</v>
      </c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47">
        <f>SUM(F9:F14)</f>
        <v>349.05699</v>
      </c>
      <c r="G8" s="47"/>
      <c r="H8" s="47"/>
      <c r="I8" s="47"/>
      <c r="J8" s="47"/>
      <c r="K8" s="47">
        <f>SUM(K9:K14)</f>
        <v>164.05699</v>
      </c>
      <c r="L8" s="47"/>
      <c r="M8" s="47"/>
      <c r="N8" s="47"/>
      <c r="O8" s="47"/>
      <c r="P8" s="47"/>
      <c r="Q8" s="47"/>
      <c r="R8" s="47"/>
      <c r="S8" s="47"/>
      <c r="T8" s="47">
        <v>185</v>
      </c>
    </row>
    <row r="9" ht="22.8" customHeight="1" spans="1:20">
      <c r="A9" s="37" t="s">
        <v>183</v>
      </c>
      <c r="B9" s="37" t="s">
        <v>180</v>
      </c>
      <c r="C9" s="37" t="s">
        <v>184</v>
      </c>
      <c r="D9" s="33" t="s">
        <v>212</v>
      </c>
      <c r="E9" s="38" t="s">
        <v>186</v>
      </c>
      <c r="F9" s="39">
        <f>K9+T9</f>
        <v>314.0077</v>
      </c>
      <c r="G9" s="39"/>
      <c r="H9" s="39"/>
      <c r="I9" s="39"/>
      <c r="J9" s="39"/>
      <c r="K9" s="39">
        <f>108.0077+21</f>
        <v>129.0077</v>
      </c>
      <c r="L9" s="39"/>
      <c r="M9" s="39"/>
      <c r="N9" s="39"/>
      <c r="O9" s="39"/>
      <c r="P9" s="39"/>
      <c r="Q9" s="39"/>
      <c r="R9" s="39"/>
      <c r="S9" s="39"/>
      <c r="T9" s="39">
        <v>185</v>
      </c>
    </row>
    <row r="10" ht="22.8" customHeight="1" spans="1:20">
      <c r="A10" s="37" t="s">
        <v>171</v>
      </c>
      <c r="B10" s="37" t="s">
        <v>172</v>
      </c>
      <c r="C10" s="37" t="s">
        <v>172</v>
      </c>
      <c r="D10" s="33" t="s">
        <v>212</v>
      </c>
      <c r="E10" s="38" t="s">
        <v>174</v>
      </c>
      <c r="F10" s="39">
        <v>11.86464</v>
      </c>
      <c r="G10" s="39"/>
      <c r="H10" s="39"/>
      <c r="I10" s="39"/>
      <c r="J10" s="39"/>
      <c r="K10" s="39">
        <v>11.86464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171</v>
      </c>
      <c r="B11" s="37" t="s">
        <v>175</v>
      </c>
      <c r="C11" s="37" t="s">
        <v>175</v>
      </c>
      <c r="D11" s="33" t="s">
        <v>212</v>
      </c>
      <c r="E11" s="38" t="s">
        <v>177</v>
      </c>
      <c r="F11" s="39">
        <v>0.74154</v>
      </c>
      <c r="G11" s="39"/>
      <c r="H11" s="39"/>
      <c r="I11" s="39"/>
      <c r="J11" s="39"/>
      <c r="K11" s="39">
        <v>0.74154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178</v>
      </c>
      <c r="B12" s="37" t="s">
        <v>179</v>
      </c>
      <c r="C12" s="37" t="s">
        <v>180</v>
      </c>
      <c r="D12" s="33" t="s">
        <v>212</v>
      </c>
      <c r="E12" s="38" t="s">
        <v>182</v>
      </c>
      <c r="F12" s="39">
        <v>7.04463</v>
      </c>
      <c r="G12" s="39"/>
      <c r="H12" s="39"/>
      <c r="I12" s="39"/>
      <c r="J12" s="39"/>
      <c r="K12" s="39">
        <v>7.04463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187</v>
      </c>
      <c r="B13" s="37" t="s">
        <v>188</v>
      </c>
      <c r="C13" s="37" t="s">
        <v>180</v>
      </c>
      <c r="D13" s="33" t="s">
        <v>212</v>
      </c>
      <c r="E13" s="38" t="s">
        <v>190</v>
      </c>
      <c r="F13" s="39">
        <v>8.89848</v>
      </c>
      <c r="G13" s="39"/>
      <c r="H13" s="39"/>
      <c r="I13" s="39"/>
      <c r="J13" s="39"/>
      <c r="K13" s="39">
        <v>8.89848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19.5" spans="1:20">
      <c r="A14" s="37">
        <v>201</v>
      </c>
      <c r="B14" s="37" t="s">
        <v>191</v>
      </c>
      <c r="C14" s="37">
        <v>99</v>
      </c>
      <c r="D14" s="33" t="s">
        <v>212</v>
      </c>
      <c r="E14" s="33" t="s">
        <v>193</v>
      </c>
      <c r="F14" s="39">
        <f>K14</f>
        <v>6.5</v>
      </c>
      <c r="G14" s="39"/>
      <c r="H14" s="39"/>
      <c r="I14" s="39"/>
      <c r="J14" s="39"/>
      <c r="K14" s="39">
        <v>6.5</v>
      </c>
      <c r="L14" s="37"/>
      <c r="M14" s="37"/>
      <c r="N14" s="37"/>
      <c r="O14" s="37"/>
      <c r="P14" s="37"/>
      <c r="Q14" s="37"/>
      <c r="R14" s="37"/>
      <c r="S14" s="37"/>
      <c r="T14" s="3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40" zoomScaleNormal="140" workbookViewId="0">
      <selection activeCell="I16" sqref="I1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9"/>
      <c r="T1" s="31" t="s">
        <v>213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20" t="s">
        <v>160</v>
      </c>
      <c r="B4" s="20"/>
      <c r="C4" s="20"/>
      <c r="D4" s="20" t="s">
        <v>195</v>
      </c>
      <c r="E4" s="20" t="s">
        <v>196</v>
      </c>
      <c r="F4" s="20" t="s">
        <v>214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215</v>
      </c>
      <c r="I5" s="20" t="s">
        <v>216</v>
      </c>
      <c r="J5" s="20" t="s">
        <v>206</v>
      </c>
      <c r="K5" s="20" t="s">
        <v>137</v>
      </c>
      <c r="L5" s="20" t="s">
        <v>217</v>
      </c>
      <c r="M5" s="20" t="s">
        <v>218</v>
      </c>
      <c r="N5" s="20" t="s">
        <v>219</v>
      </c>
      <c r="O5" s="20" t="s">
        <v>208</v>
      </c>
      <c r="P5" s="20" t="s">
        <v>220</v>
      </c>
      <c r="Q5" s="20" t="s">
        <v>221</v>
      </c>
      <c r="R5" s="20" t="s">
        <v>222</v>
      </c>
      <c r="S5" s="20" t="s">
        <v>204</v>
      </c>
      <c r="T5" s="20" t="s">
        <v>207</v>
      </c>
      <c r="U5" s="20" t="s">
        <v>211</v>
      </c>
    </row>
    <row r="6" ht="22.8" customHeight="1" spans="1:21">
      <c r="A6" s="30"/>
      <c r="B6" s="30"/>
      <c r="C6" s="30"/>
      <c r="D6" s="30"/>
      <c r="E6" s="30" t="s">
        <v>137</v>
      </c>
      <c r="F6" s="29">
        <f t="shared" ref="F6:K6" si="0">F7</f>
        <v>349.05699</v>
      </c>
      <c r="G6" s="29">
        <f t="shared" si="0"/>
        <v>164.05699</v>
      </c>
      <c r="H6" s="29">
        <f t="shared" si="0"/>
        <v>126.67699</v>
      </c>
      <c r="I6" s="29">
        <f t="shared" si="0"/>
        <v>37.38</v>
      </c>
      <c r="J6" s="29">
        <f t="shared" si="0"/>
        <v>0</v>
      </c>
      <c r="K6" s="29">
        <f t="shared" si="0"/>
        <v>185</v>
      </c>
      <c r="L6" s="29"/>
      <c r="M6" s="29"/>
      <c r="N6" s="29"/>
      <c r="O6" s="29"/>
      <c r="P6" s="29"/>
      <c r="Q6" s="29"/>
      <c r="R6" s="29"/>
      <c r="S6" s="29"/>
      <c r="T6" s="29"/>
      <c r="U6" s="29">
        <v>185</v>
      </c>
    </row>
    <row r="7" ht="22.8" customHeight="1" spans="1:21">
      <c r="A7" s="30"/>
      <c r="B7" s="30"/>
      <c r="C7" s="30"/>
      <c r="D7" s="28" t="s">
        <v>155</v>
      </c>
      <c r="E7" s="28" t="s">
        <v>156</v>
      </c>
      <c r="F7" s="41">
        <f t="shared" ref="F7:K7" si="1">F8</f>
        <v>349.05699</v>
      </c>
      <c r="G7" s="41">
        <f t="shared" si="1"/>
        <v>164.05699</v>
      </c>
      <c r="H7" s="41">
        <f t="shared" si="1"/>
        <v>126.67699</v>
      </c>
      <c r="I7" s="41">
        <f t="shared" si="1"/>
        <v>37.38</v>
      </c>
      <c r="J7" s="41">
        <f t="shared" si="1"/>
        <v>0</v>
      </c>
      <c r="K7" s="41">
        <f t="shared" si="1"/>
        <v>185</v>
      </c>
      <c r="L7" s="29">
        <v>0</v>
      </c>
      <c r="M7" s="29"/>
      <c r="N7" s="29"/>
      <c r="O7" s="29"/>
      <c r="P7" s="29"/>
      <c r="Q7" s="29"/>
      <c r="R7" s="29"/>
      <c r="S7" s="29"/>
      <c r="T7" s="29"/>
      <c r="U7" s="29">
        <v>185</v>
      </c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41">
        <f t="shared" ref="F8:K8" si="2">SUM(F9:F14)</f>
        <v>349.05699</v>
      </c>
      <c r="G8" s="41">
        <f t="shared" si="2"/>
        <v>164.05699</v>
      </c>
      <c r="H8" s="41">
        <f t="shared" si="2"/>
        <v>126.67699</v>
      </c>
      <c r="I8" s="41">
        <f t="shared" si="2"/>
        <v>37.38</v>
      </c>
      <c r="J8" s="41">
        <f t="shared" si="2"/>
        <v>0</v>
      </c>
      <c r="K8" s="41">
        <f t="shared" si="2"/>
        <v>185</v>
      </c>
      <c r="L8" s="29">
        <v>0</v>
      </c>
      <c r="M8" s="29"/>
      <c r="N8" s="29"/>
      <c r="O8" s="29"/>
      <c r="P8" s="29"/>
      <c r="Q8" s="29"/>
      <c r="R8" s="29"/>
      <c r="S8" s="29"/>
      <c r="T8" s="29"/>
      <c r="U8" s="29">
        <v>185</v>
      </c>
    </row>
    <row r="9" ht="22.8" customHeight="1" spans="1:21">
      <c r="A9" s="37" t="s">
        <v>183</v>
      </c>
      <c r="B9" s="37" t="s">
        <v>180</v>
      </c>
      <c r="C9" s="37" t="s">
        <v>184</v>
      </c>
      <c r="D9" s="33" t="s">
        <v>212</v>
      </c>
      <c r="E9" s="38" t="s">
        <v>186</v>
      </c>
      <c r="F9" s="35">
        <f t="shared" ref="F9:F14" si="3">G9+K9</f>
        <v>314.0077</v>
      </c>
      <c r="G9" s="22">
        <f t="shared" ref="G9:G14" si="4">H9+I9+J9</f>
        <v>129.0077</v>
      </c>
      <c r="H9" s="22">
        <v>91.6277</v>
      </c>
      <c r="I9" s="22">
        <f>16.38+21</f>
        <v>37.38</v>
      </c>
      <c r="J9" s="22"/>
      <c r="K9" s="22">
        <v>185</v>
      </c>
      <c r="L9" s="22"/>
      <c r="M9" s="22"/>
      <c r="N9" s="22"/>
      <c r="O9" s="22"/>
      <c r="P9" s="22"/>
      <c r="Q9" s="22"/>
      <c r="R9" s="22"/>
      <c r="S9" s="22"/>
      <c r="T9" s="22"/>
      <c r="U9" s="22">
        <v>185</v>
      </c>
    </row>
    <row r="10" ht="22.8" customHeight="1" spans="1:21">
      <c r="A10" s="37" t="s">
        <v>171</v>
      </c>
      <c r="B10" s="37" t="s">
        <v>172</v>
      </c>
      <c r="C10" s="37" t="s">
        <v>172</v>
      </c>
      <c r="D10" s="33" t="s">
        <v>212</v>
      </c>
      <c r="E10" s="38" t="s">
        <v>174</v>
      </c>
      <c r="F10" s="35">
        <f t="shared" si="3"/>
        <v>11.86464</v>
      </c>
      <c r="G10" s="22">
        <f t="shared" si="4"/>
        <v>11.86464</v>
      </c>
      <c r="H10" s="22">
        <v>11.86464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8" customHeight="1" spans="1:21">
      <c r="A11" s="37" t="s">
        <v>171</v>
      </c>
      <c r="B11" s="37" t="s">
        <v>175</v>
      </c>
      <c r="C11" s="37" t="s">
        <v>175</v>
      </c>
      <c r="D11" s="33" t="s">
        <v>212</v>
      </c>
      <c r="E11" s="38" t="s">
        <v>177</v>
      </c>
      <c r="F11" s="35">
        <f t="shared" si="3"/>
        <v>0.74154</v>
      </c>
      <c r="G11" s="22">
        <f t="shared" si="4"/>
        <v>0.74154</v>
      </c>
      <c r="H11" s="22">
        <v>0.74154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37" t="s">
        <v>178</v>
      </c>
      <c r="B12" s="37" t="s">
        <v>179</v>
      </c>
      <c r="C12" s="37" t="s">
        <v>180</v>
      </c>
      <c r="D12" s="33" t="s">
        <v>212</v>
      </c>
      <c r="E12" s="38" t="s">
        <v>182</v>
      </c>
      <c r="F12" s="35">
        <f t="shared" si="3"/>
        <v>7.04463</v>
      </c>
      <c r="G12" s="22">
        <f t="shared" si="4"/>
        <v>7.04463</v>
      </c>
      <c r="H12" s="22">
        <v>7.04463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37" t="s">
        <v>187</v>
      </c>
      <c r="B13" s="37" t="s">
        <v>188</v>
      </c>
      <c r="C13" s="37" t="s">
        <v>180</v>
      </c>
      <c r="D13" s="33" t="s">
        <v>212</v>
      </c>
      <c r="E13" s="38" t="s">
        <v>190</v>
      </c>
      <c r="F13" s="35">
        <f t="shared" si="3"/>
        <v>8.89848</v>
      </c>
      <c r="G13" s="22">
        <f t="shared" si="4"/>
        <v>8.89848</v>
      </c>
      <c r="H13" s="22">
        <v>8.89848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19.5" spans="1:21">
      <c r="A14" s="37">
        <v>201</v>
      </c>
      <c r="B14" s="37" t="s">
        <v>191</v>
      </c>
      <c r="C14" s="37">
        <v>99</v>
      </c>
      <c r="D14" s="33" t="s">
        <v>212</v>
      </c>
      <c r="E14" s="33" t="s">
        <v>193</v>
      </c>
      <c r="F14" s="35">
        <f t="shared" si="3"/>
        <v>6.5</v>
      </c>
      <c r="G14" s="22">
        <f t="shared" si="4"/>
        <v>6.5</v>
      </c>
      <c r="H14" s="22">
        <v>6.5</v>
      </c>
      <c r="I14" s="35"/>
      <c r="J14" s="22"/>
      <c r="K14" s="22"/>
      <c r="L14" s="35"/>
      <c r="M14" s="22"/>
      <c r="N14" s="22"/>
      <c r="O14" s="35"/>
      <c r="P14" s="22"/>
      <c r="Q14" s="22"/>
      <c r="R14" s="35"/>
      <c r="S14" s="22"/>
      <c r="T14" s="22"/>
      <c r="U14" s="3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50" zoomScaleNormal="150" topLeftCell="A29" workbookViewId="0">
      <selection activeCell="D7" sqref="D7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9"/>
      <c r="D1" s="31" t="s">
        <v>223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" customHeight="1" spans="1:5">
      <c r="A4" s="27" t="s">
        <v>34</v>
      </c>
      <c r="B4" s="27"/>
      <c r="C4" s="27" t="s">
        <v>35</v>
      </c>
      <c r="D4" s="27"/>
      <c r="E4" s="44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4"/>
    </row>
    <row r="6" ht="20.2" customHeight="1" spans="1:5">
      <c r="A6" s="30" t="s">
        <v>224</v>
      </c>
      <c r="B6" s="29">
        <v>321.55699</v>
      </c>
      <c r="C6" s="30" t="s">
        <v>225</v>
      </c>
      <c r="D6" s="41">
        <f>SUM(D7:D36)</f>
        <v>349.05699</v>
      </c>
      <c r="E6" s="45"/>
    </row>
    <row r="7" ht="20.2" customHeight="1" spans="1:5">
      <c r="A7" s="21" t="s">
        <v>226</v>
      </c>
      <c r="B7" s="22">
        <v>321.55699</v>
      </c>
      <c r="C7" s="21" t="s">
        <v>42</v>
      </c>
      <c r="D7" s="35"/>
      <c r="E7" s="45"/>
    </row>
    <row r="8" ht="20.2" customHeight="1" spans="1:5">
      <c r="A8" s="21" t="s">
        <v>227</v>
      </c>
      <c r="B8" s="22">
        <v>136.55699</v>
      </c>
      <c r="C8" s="21" t="s">
        <v>46</v>
      </c>
      <c r="D8" s="35"/>
      <c r="E8" s="45"/>
    </row>
    <row r="9" ht="31.05" customHeight="1" spans="1:5">
      <c r="A9" s="21" t="s">
        <v>49</v>
      </c>
      <c r="B9" s="22">
        <v>185</v>
      </c>
      <c r="C9" s="21" t="s">
        <v>50</v>
      </c>
      <c r="D9" s="35"/>
      <c r="E9" s="45"/>
    </row>
    <row r="10" ht="20.2" customHeight="1" spans="1:5">
      <c r="A10" s="21" t="s">
        <v>228</v>
      </c>
      <c r="B10" s="22"/>
      <c r="C10" s="21" t="s">
        <v>54</v>
      </c>
      <c r="D10" s="35"/>
      <c r="E10" s="45"/>
    </row>
    <row r="11" ht="20.2" customHeight="1" spans="1:5">
      <c r="A11" s="21" t="s">
        <v>229</v>
      </c>
      <c r="B11" s="22"/>
      <c r="C11" s="21" t="s">
        <v>58</v>
      </c>
      <c r="D11" s="35"/>
      <c r="E11" s="45"/>
    </row>
    <row r="12" ht="20.2" customHeight="1" spans="1:5">
      <c r="A12" s="21" t="s">
        <v>230</v>
      </c>
      <c r="B12" s="22"/>
      <c r="C12" s="21" t="s">
        <v>62</v>
      </c>
      <c r="D12" s="35"/>
      <c r="E12" s="45"/>
    </row>
    <row r="13" ht="20.2" customHeight="1" spans="1:5">
      <c r="A13" s="30" t="s">
        <v>231</v>
      </c>
      <c r="B13" s="29">
        <f>B14</f>
        <v>27.5</v>
      </c>
      <c r="C13" s="21" t="s">
        <v>66</v>
      </c>
      <c r="D13" s="35"/>
      <c r="E13" s="45"/>
    </row>
    <row r="14" ht="20.2" customHeight="1" spans="1:5">
      <c r="A14" s="21" t="s">
        <v>226</v>
      </c>
      <c r="B14" s="22">
        <f>'1收支总表'!B38</f>
        <v>27.5</v>
      </c>
      <c r="C14" s="21" t="s">
        <v>70</v>
      </c>
      <c r="D14" s="35">
        <v>12.60618</v>
      </c>
      <c r="E14" s="45"/>
    </row>
    <row r="15" ht="20.2" customHeight="1" spans="1:5">
      <c r="A15" s="21" t="s">
        <v>228</v>
      </c>
      <c r="B15" s="22"/>
      <c r="C15" s="21" t="s">
        <v>74</v>
      </c>
      <c r="D15" s="35"/>
      <c r="E15" s="45"/>
    </row>
    <row r="16" ht="20.2" customHeight="1" spans="1:5">
      <c r="A16" s="21" t="s">
        <v>229</v>
      </c>
      <c r="B16" s="22"/>
      <c r="C16" s="21" t="s">
        <v>78</v>
      </c>
      <c r="D16" s="35">
        <v>7.04463</v>
      </c>
      <c r="E16" s="45"/>
    </row>
    <row r="17" ht="20.2" customHeight="1" spans="1:5">
      <c r="A17" s="21" t="s">
        <v>230</v>
      </c>
      <c r="B17" s="22"/>
      <c r="C17" s="21" t="s">
        <v>82</v>
      </c>
      <c r="D17" s="35"/>
      <c r="E17" s="45"/>
    </row>
    <row r="18" ht="20.2" customHeight="1" spans="1:5">
      <c r="A18" s="21"/>
      <c r="B18" s="22"/>
      <c r="C18" s="21" t="s">
        <v>86</v>
      </c>
      <c r="D18" s="35"/>
      <c r="E18" s="45"/>
    </row>
    <row r="19" ht="20.2" customHeight="1" spans="1:5">
      <c r="A19" s="21"/>
      <c r="B19" s="21"/>
      <c r="C19" s="21" t="s">
        <v>90</v>
      </c>
      <c r="D19" s="35"/>
      <c r="E19" s="45"/>
    </row>
    <row r="20" ht="20.2" customHeight="1" spans="1:5">
      <c r="A20" s="21"/>
      <c r="B20" s="21"/>
      <c r="C20" s="21" t="s">
        <v>94</v>
      </c>
      <c r="D20" s="35">
        <f>293.0077+'1收支总表'!B38</f>
        <v>320.5077</v>
      </c>
      <c r="E20" s="45"/>
    </row>
    <row r="21" ht="20.2" customHeight="1" spans="1:5">
      <c r="A21" s="21"/>
      <c r="B21" s="21"/>
      <c r="C21" s="21" t="s">
        <v>98</v>
      </c>
      <c r="D21" s="35"/>
      <c r="E21" s="45"/>
    </row>
    <row r="22" ht="20.2" customHeight="1" spans="1:5">
      <c r="A22" s="21"/>
      <c r="B22" s="21"/>
      <c r="C22" s="21" t="s">
        <v>101</v>
      </c>
      <c r="D22" s="35"/>
      <c r="E22" s="45"/>
    </row>
    <row r="23" ht="20.2" customHeight="1" spans="1:5">
      <c r="A23" s="21"/>
      <c r="B23" s="21"/>
      <c r="C23" s="21" t="s">
        <v>104</v>
      </c>
      <c r="D23" s="35"/>
      <c r="E23" s="45"/>
    </row>
    <row r="24" ht="20.2" customHeight="1" spans="1:5">
      <c r="A24" s="21"/>
      <c r="B24" s="21"/>
      <c r="C24" s="21" t="s">
        <v>106</v>
      </c>
      <c r="D24" s="35"/>
      <c r="E24" s="45"/>
    </row>
    <row r="25" ht="20.2" customHeight="1" spans="1:5">
      <c r="A25" s="21"/>
      <c r="B25" s="21"/>
      <c r="C25" s="21" t="s">
        <v>108</v>
      </c>
      <c r="D25" s="35"/>
      <c r="E25" s="45"/>
    </row>
    <row r="26" ht="20.2" customHeight="1" spans="1:5">
      <c r="A26" s="21"/>
      <c r="B26" s="21"/>
      <c r="C26" s="21" t="s">
        <v>110</v>
      </c>
      <c r="D26" s="35">
        <v>8.89848</v>
      </c>
      <c r="E26" s="45"/>
    </row>
    <row r="27" ht="20.2" customHeight="1" spans="1:5">
      <c r="A27" s="21"/>
      <c r="B27" s="21"/>
      <c r="C27" s="21" t="s">
        <v>112</v>
      </c>
      <c r="D27" s="35"/>
      <c r="E27" s="45"/>
    </row>
    <row r="28" ht="20.2" customHeight="1" spans="1:5">
      <c r="A28" s="21"/>
      <c r="B28" s="21"/>
      <c r="C28" s="21" t="s">
        <v>114</v>
      </c>
      <c r="D28" s="35"/>
      <c r="E28" s="45"/>
    </row>
    <row r="29" ht="20.2" customHeight="1" spans="1:5">
      <c r="A29" s="21"/>
      <c r="B29" s="21"/>
      <c r="C29" s="21" t="s">
        <v>116</v>
      </c>
      <c r="D29" s="35"/>
      <c r="E29" s="45"/>
    </row>
    <row r="30" ht="20.2" customHeight="1" spans="1:5">
      <c r="A30" s="21"/>
      <c r="B30" s="21"/>
      <c r="C30" s="21" t="s">
        <v>118</v>
      </c>
      <c r="D30" s="35"/>
      <c r="E30" s="45"/>
    </row>
    <row r="31" ht="20.2" customHeight="1" spans="1:5">
      <c r="A31" s="21"/>
      <c r="B31" s="21"/>
      <c r="C31" s="21" t="s">
        <v>120</v>
      </c>
      <c r="D31" s="35"/>
      <c r="E31" s="45"/>
    </row>
    <row r="32" ht="20.2" customHeight="1" spans="1:5">
      <c r="A32" s="21"/>
      <c r="B32" s="21"/>
      <c r="C32" s="21" t="s">
        <v>122</v>
      </c>
      <c r="D32" s="35"/>
      <c r="E32" s="45"/>
    </row>
    <row r="33" ht="20.2" customHeight="1" spans="1:5">
      <c r="A33" s="21"/>
      <c r="B33" s="21"/>
      <c r="C33" s="21" t="s">
        <v>124</v>
      </c>
      <c r="D33" s="35"/>
      <c r="E33" s="45"/>
    </row>
    <row r="34" ht="20.2" customHeight="1" spans="1:5">
      <c r="A34" s="21"/>
      <c r="B34" s="21"/>
      <c r="C34" s="21" t="s">
        <v>125</v>
      </c>
      <c r="D34" s="35"/>
      <c r="E34" s="45"/>
    </row>
    <row r="35" ht="20.2" customHeight="1" spans="1:5">
      <c r="A35" s="21"/>
      <c r="B35" s="21"/>
      <c r="C35" s="21" t="s">
        <v>126</v>
      </c>
      <c r="D35" s="35"/>
      <c r="E35" s="45"/>
    </row>
    <row r="36" ht="20.2" customHeight="1" spans="1:5">
      <c r="A36" s="21"/>
      <c r="B36" s="21"/>
      <c r="C36" s="21" t="s">
        <v>127</v>
      </c>
      <c r="D36" s="35"/>
      <c r="E36" s="45"/>
    </row>
    <row r="37" ht="20.2" customHeight="1" spans="1:5">
      <c r="A37" s="21"/>
      <c r="B37" s="21"/>
      <c r="C37" s="21"/>
      <c r="D37" s="21"/>
      <c r="E37" s="45"/>
    </row>
    <row r="38" ht="20.2" customHeight="1" spans="1:5">
      <c r="A38" s="30"/>
      <c r="B38" s="30"/>
      <c r="C38" s="30" t="s">
        <v>232</v>
      </c>
      <c r="D38" s="29"/>
      <c r="E38" s="46"/>
    </row>
    <row r="39" ht="20.2" customHeight="1" spans="1:5">
      <c r="A39" s="30"/>
      <c r="B39" s="30"/>
      <c r="C39" s="30"/>
      <c r="D39" s="30"/>
      <c r="E39" s="46"/>
    </row>
    <row r="40" ht="20.2" customHeight="1" spans="1:5">
      <c r="A40" s="20" t="s">
        <v>233</v>
      </c>
      <c r="B40" s="29">
        <f>B6+B13</f>
        <v>349.05699</v>
      </c>
      <c r="C40" s="20" t="s">
        <v>234</v>
      </c>
      <c r="D40" s="41">
        <f>D6</f>
        <v>349.05699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30" zoomScaleNormal="130" workbookViewId="0">
      <selection activeCell="A15" sqref="A15:E15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9"/>
      <c r="D1" s="19"/>
      <c r="L1" s="31" t="s">
        <v>235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7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236</v>
      </c>
      <c r="I5" s="27"/>
      <c r="J5" s="27"/>
      <c r="K5" s="27" t="s">
        <v>237</v>
      </c>
      <c r="L5" s="27"/>
    </row>
    <row r="6" ht="28.4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215</v>
      </c>
      <c r="I6" s="27" t="s">
        <v>238</v>
      </c>
      <c r="J6" s="27" t="s">
        <v>206</v>
      </c>
      <c r="K6" s="27"/>
      <c r="L6" s="27"/>
    </row>
    <row r="7" ht="22.8" customHeight="1" spans="1:12">
      <c r="A7" s="21"/>
      <c r="B7" s="21"/>
      <c r="C7" s="21"/>
      <c r="D7" s="30"/>
      <c r="E7" s="30" t="s">
        <v>137</v>
      </c>
      <c r="F7" s="29">
        <f>F8</f>
        <v>349.05699</v>
      </c>
      <c r="G7" s="29">
        <f t="shared" ref="G7:L7" si="0">G8</f>
        <v>164.05699</v>
      </c>
      <c r="H7" s="29">
        <f t="shared" si="0"/>
        <v>126.67699</v>
      </c>
      <c r="I7" s="29"/>
      <c r="J7" s="29"/>
      <c r="K7" s="29">
        <f t="shared" si="0"/>
        <v>37.38</v>
      </c>
      <c r="L7" s="29">
        <f t="shared" si="0"/>
        <v>185</v>
      </c>
    </row>
    <row r="8" ht="22.8" customHeight="1" spans="1:12">
      <c r="A8" s="21"/>
      <c r="B8" s="21"/>
      <c r="C8" s="21"/>
      <c r="D8" s="28" t="s">
        <v>155</v>
      </c>
      <c r="E8" s="28" t="s">
        <v>156</v>
      </c>
      <c r="F8" s="29">
        <f>F9</f>
        <v>349.05699</v>
      </c>
      <c r="G8" s="29">
        <f t="shared" ref="G8:L8" si="1">G9</f>
        <v>164.05699</v>
      </c>
      <c r="H8" s="29">
        <f t="shared" si="1"/>
        <v>126.67699</v>
      </c>
      <c r="I8" s="29"/>
      <c r="J8" s="29"/>
      <c r="K8" s="29">
        <f t="shared" si="1"/>
        <v>37.38</v>
      </c>
      <c r="L8" s="29">
        <f t="shared" si="1"/>
        <v>185</v>
      </c>
    </row>
    <row r="9" ht="22.8" customHeight="1" spans="1:12">
      <c r="A9" s="21"/>
      <c r="B9" s="21"/>
      <c r="C9" s="21"/>
      <c r="D9" s="34" t="s">
        <v>157</v>
      </c>
      <c r="E9" s="34" t="s">
        <v>158</v>
      </c>
      <c r="F9" s="29">
        <f>SUM(F10:F15)</f>
        <v>349.05699</v>
      </c>
      <c r="G9" s="29">
        <f t="shared" ref="G9:L9" si="2">SUM(G10:G15)</f>
        <v>164.05699</v>
      </c>
      <c r="H9" s="29">
        <f t="shared" si="2"/>
        <v>126.67699</v>
      </c>
      <c r="I9" s="29"/>
      <c r="J9" s="29"/>
      <c r="K9" s="29">
        <f t="shared" si="2"/>
        <v>37.38</v>
      </c>
      <c r="L9" s="29">
        <f t="shared" si="2"/>
        <v>185</v>
      </c>
    </row>
    <row r="10" ht="22.8" customHeight="1" spans="1:12">
      <c r="A10" s="37" t="s">
        <v>171</v>
      </c>
      <c r="B10" s="37" t="s">
        <v>172</v>
      </c>
      <c r="C10" s="37" t="s">
        <v>172</v>
      </c>
      <c r="D10" s="33" t="s">
        <v>239</v>
      </c>
      <c r="E10" s="21" t="s">
        <v>174</v>
      </c>
      <c r="F10" s="22">
        <f t="shared" ref="F10:F15" si="3">G10+L10</f>
        <v>11.86464</v>
      </c>
      <c r="G10" s="22">
        <v>11.86464</v>
      </c>
      <c r="H10" s="35">
        <v>11.86464</v>
      </c>
      <c r="I10" s="35"/>
      <c r="J10" s="35"/>
      <c r="K10" s="35"/>
      <c r="L10" s="35"/>
    </row>
    <row r="11" ht="22.8" customHeight="1" spans="1:12">
      <c r="A11" s="37" t="s">
        <v>171</v>
      </c>
      <c r="B11" s="37" t="s">
        <v>175</v>
      </c>
      <c r="C11" s="37" t="s">
        <v>175</v>
      </c>
      <c r="D11" s="33" t="s">
        <v>240</v>
      </c>
      <c r="E11" s="21" t="s">
        <v>177</v>
      </c>
      <c r="F11" s="22">
        <f t="shared" si="3"/>
        <v>0.74154</v>
      </c>
      <c r="G11" s="22">
        <v>0.74154</v>
      </c>
      <c r="H11" s="35">
        <v>0.74154</v>
      </c>
      <c r="I11" s="35"/>
      <c r="J11" s="35"/>
      <c r="K11" s="35"/>
      <c r="L11" s="35"/>
    </row>
    <row r="12" ht="22.8" customHeight="1" spans="1:12">
      <c r="A12" s="37" t="s">
        <v>178</v>
      </c>
      <c r="B12" s="37" t="s">
        <v>179</v>
      </c>
      <c r="C12" s="37" t="s">
        <v>180</v>
      </c>
      <c r="D12" s="33" t="s">
        <v>241</v>
      </c>
      <c r="E12" s="21" t="s">
        <v>182</v>
      </c>
      <c r="F12" s="22">
        <f t="shared" si="3"/>
        <v>7.04463</v>
      </c>
      <c r="G12" s="22">
        <v>7.04463</v>
      </c>
      <c r="H12" s="35">
        <v>7.04463</v>
      </c>
      <c r="I12" s="35"/>
      <c r="J12" s="35"/>
      <c r="K12" s="35"/>
      <c r="L12" s="35"/>
    </row>
    <row r="13" ht="22.8" customHeight="1" spans="1:12">
      <c r="A13" s="37" t="s">
        <v>183</v>
      </c>
      <c r="B13" s="37" t="s">
        <v>180</v>
      </c>
      <c r="C13" s="37" t="s">
        <v>184</v>
      </c>
      <c r="D13" s="33" t="s">
        <v>242</v>
      </c>
      <c r="E13" s="21" t="s">
        <v>186</v>
      </c>
      <c r="F13" s="22">
        <f t="shared" si="3"/>
        <v>314.0077</v>
      </c>
      <c r="G13" s="22">
        <f>H13+K13</f>
        <v>129.0077</v>
      </c>
      <c r="H13" s="35">
        <v>91.6277</v>
      </c>
      <c r="I13" s="35"/>
      <c r="J13" s="35"/>
      <c r="K13" s="35">
        <f>16.38+21</f>
        <v>37.38</v>
      </c>
      <c r="L13" s="35">
        <v>185</v>
      </c>
    </row>
    <row r="14" ht="22.8" customHeight="1" spans="1:12">
      <c r="A14" s="37" t="s">
        <v>187</v>
      </c>
      <c r="B14" s="37" t="s">
        <v>188</v>
      </c>
      <c r="C14" s="37" t="s">
        <v>180</v>
      </c>
      <c r="D14" s="33" t="s">
        <v>243</v>
      </c>
      <c r="E14" s="21" t="s">
        <v>190</v>
      </c>
      <c r="F14" s="22">
        <f t="shared" si="3"/>
        <v>8.89848</v>
      </c>
      <c r="G14" s="22">
        <f>H14+K14</f>
        <v>8.89848</v>
      </c>
      <c r="H14" s="35">
        <v>8.89848</v>
      </c>
      <c r="I14" s="35"/>
      <c r="J14" s="35"/>
      <c r="K14" s="35"/>
      <c r="L14" s="35"/>
    </row>
    <row r="15" ht="23" customHeight="1" spans="1:12">
      <c r="A15" s="37">
        <v>201</v>
      </c>
      <c r="B15" s="37" t="s">
        <v>191</v>
      </c>
      <c r="C15" s="37">
        <v>99</v>
      </c>
      <c r="D15" s="43" t="s">
        <v>244</v>
      </c>
      <c r="E15" s="37" t="s">
        <v>193</v>
      </c>
      <c r="F15" s="22">
        <f t="shared" si="3"/>
        <v>6.5</v>
      </c>
      <c r="G15" s="35">
        <f>H15+K15</f>
        <v>6.5</v>
      </c>
      <c r="H15" s="35">
        <v>6.5</v>
      </c>
      <c r="I15" s="35"/>
      <c r="J15" s="35"/>
      <c r="K15" s="35"/>
      <c r="L15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2023-02-10T19:04:00Z</dcterms:created>
  <dcterms:modified xsi:type="dcterms:W3CDTF">2023-02-13T07:38:57Z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1133AA0BE0A841F98C640D9E88FDFECF</vt:lpwstr>
  </property>
  <property fmtid="{D5CDD505-2E9C-101B-9397-08002B2CF9AE}" pid="3" name="KSOProductBuildVer">
    <vt:lpwstr>2052-11.1.0.12763</vt:lpwstr>
  </property>
</Properties>
</file>