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封面1" sheetId="5" r:id="rId1"/>
    <sheet name="一般公共预算收入" sheetId="8" r:id="rId2"/>
    <sheet name="全县公共财政收支总表" sheetId="6" r:id="rId3"/>
    <sheet name="一般公共预算支出功能分类" sheetId="18" r:id="rId4"/>
    <sheet name="一般公共预算支出经济分类" sheetId="20" r:id="rId5"/>
    <sheet name="上解支出" sheetId="3" r:id="rId6"/>
    <sheet name="县级公共财政收支总表 " sheetId="15" r:id="rId7"/>
    <sheet name="新增支出" sheetId="1" r:id="rId8"/>
    <sheet name="减少支出" sheetId="30" state="hidden" r:id="rId9"/>
    <sheet name="全县政府性基金收支总表 " sheetId="16" r:id="rId10"/>
    <sheet name="县级政府性基金收支总表" sheetId="7" r:id="rId11"/>
    <sheet name="全县国有资本经营预算收支总表" sheetId="21" r:id="rId12"/>
    <sheet name="国有资本经营收支表" sheetId="13" state="hidden" r:id="rId13"/>
    <sheet name="社会保险基金收支表" sheetId="14" r:id="rId14"/>
    <sheet name="地方政府债务余额情况表" sheetId="22" r:id="rId15"/>
    <sheet name="封面2" sheetId="29" r:id="rId16"/>
    <sheet name="2025年一般公共预算收入" sheetId="23" r:id="rId17"/>
    <sheet name="2025年一般公共预算支出" sheetId="24" r:id="rId18"/>
    <sheet name="2025年全县政府性基金收支总表 " sheetId="25" r:id="rId19"/>
    <sheet name="2025年国有资本经营收支表" sheetId="31" r:id="rId20"/>
    <sheet name="2025年社会保险基金收支表" sheetId="27" r:id="rId21"/>
    <sheet name="2025年地方政府债务限额情况表" sheetId="28" r:id="rId22"/>
  </sheets>
  <definedNames>
    <definedName name="_xlnm._FilterDatabase" localSheetId="3" hidden="1">一般公共预算支出功能分类!$A$5:$C$1332</definedName>
    <definedName name="_xlnm._FilterDatabase" localSheetId="7" hidden="1">新增支出!$A$5:$H$53</definedName>
    <definedName name="g">#N/A</definedName>
    <definedName name="_xlnm.Print_Area" localSheetId="21">'2025年地方政府债务限额情况表'!$A$1:$K$6</definedName>
    <definedName name="_xlnm.Print_Area" localSheetId="19">'2025年国有资本经营收支表'!$A$1:$F$13</definedName>
    <definedName name="_xlnm.Print_Area" localSheetId="18">'2025年全县政府性基金收支总表 '!$A$1:$F$21</definedName>
    <definedName name="_xlnm.Print_Area" localSheetId="20">'2025年社会保险基金收支表'!$A$1:$E$17</definedName>
    <definedName name="_xlnm.Print_Area" localSheetId="16">'2025年一般公共预算收入'!$A$1:$D$32</definedName>
    <definedName name="_xlnm.Print_Area" localSheetId="17">'2025年一般公共预算支出'!$A$1:$D$27</definedName>
    <definedName name="_xlnm.Print_Area" localSheetId="14">地方政府债务余额情况表!$A$1:$J$12</definedName>
    <definedName name="_xlnm.Print_Area" localSheetId="11">全县国有资本经营预算收支总表!$A$1:$D$11</definedName>
    <definedName name="_xlnm.Print_Area" localSheetId="5">上解支出!$A$1:$B$38</definedName>
    <definedName name="_xlnm.Print_Area" localSheetId="6">'县级公共财政收支总表 '!$A$1:$I$29</definedName>
    <definedName name="_xlnm.Print_Area" localSheetId="10">县级政府性基金收支总表!$A$1:$H$17</definedName>
    <definedName name="_xlnm.Print_Area" localSheetId="7">新增支出!$A$1:$D$53</definedName>
    <definedName name="_xlnm.Print_Area" localSheetId="1">一般公共预算收入!$A$1:$E$32</definedName>
    <definedName name="_xlnm.Print_Area" localSheetId="3">一般公共预算支出功能分类!$A$1:$C$1332</definedName>
    <definedName name="_xlnm.Print_Area" localSheetId="4">一般公共预算支出经济分类!$A$1:$C$73</definedName>
    <definedName name="_xlnm.Print_Titles" localSheetId="2">全县公共财政收支总表!$2:$4</definedName>
    <definedName name="_xlnm.Print_Titles" localSheetId="5">上解支出!$1:$3</definedName>
    <definedName name="_xlnm.Print_Titles" localSheetId="13">社会保险基金收支表!$1:$4</definedName>
    <definedName name="_xlnm.Print_Titles" localSheetId="6">'县级公共财政收支总表 '!$2:$4</definedName>
    <definedName name="_xlnm.Print_Titles" localSheetId="7">新增支出!$2:$4</definedName>
    <definedName name="_xlnm.Print_Titles" localSheetId="1">一般公共预算收入!$2:$4</definedName>
    <definedName name="_xlnm.Print_Titles" localSheetId="3">一般公共预算支出功能分类!$1:$4</definedName>
    <definedName name="_xlnm.Print_Titles" localSheetId="4">一般公共预算支出经济分类!$1:$4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<sst xmlns="http://schemas.openxmlformats.org/spreadsheetml/2006/main" count="2087" uniqueCount="1585">
  <si>
    <t>2024年财政决算（草案）报表</t>
  </si>
  <si>
    <t>表一</t>
  </si>
  <si>
    <t>岳阳县2024年一般公共预算收入决算总表</t>
  </si>
  <si>
    <t>单位：万元</t>
  </si>
  <si>
    <t>收 入 项 目</t>
  </si>
  <si>
    <t>2024年计划</t>
  </si>
  <si>
    <t>2024年完成</t>
  </si>
  <si>
    <t>占计划%</t>
  </si>
  <si>
    <t>备注</t>
  </si>
  <si>
    <t>一般公共预算收入</t>
  </si>
  <si>
    <t>地方一般公共预算收入</t>
  </si>
  <si>
    <t>一、税收收入小计</t>
  </si>
  <si>
    <t>增值税</t>
  </si>
  <si>
    <t>企业所得税</t>
  </si>
  <si>
    <t>个人所得税</t>
  </si>
  <si>
    <t>资源税</t>
  </si>
  <si>
    <t>城市维护建设税</t>
  </si>
  <si>
    <t>房产税</t>
  </si>
  <si>
    <t>印花税</t>
  </si>
  <si>
    <t>城镇土地使用税</t>
  </si>
  <si>
    <t>土地增值税</t>
  </si>
  <si>
    <t>车船使用和牌照税</t>
  </si>
  <si>
    <t>耕地占用税</t>
  </si>
  <si>
    <t>契税</t>
  </si>
  <si>
    <t>环境保护税</t>
  </si>
  <si>
    <t>二、非税收入小计</t>
  </si>
  <si>
    <t>专项收入</t>
  </si>
  <si>
    <t xml:space="preserve">  其他专项收入 </t>
  </si>
  <si>
    <t xml:space="preserve">  教育费附加收入</t>
  </si>
  <si>
    <t>行政事业性收费收入</t>
  </si>
  <si>
    <t>罚没收入</t>
  </si>
  <si>
    <t>国有资源（资产）有偿使用收入</t>
  </si>
  <si>
    <t>捐赠收入</t>
  </si>
  <si>
    <t>其他收入</t>
  </si>
  <si>
    <t>附： 上划省收入</t>
  </si>
  <si>
    <t xml:space="preserve">     上划中央收入</t>
  </si>
  <si>
    <t>地方收入税比</t>
  </si>
  <si>
    <t>表二</t>
  </si>
  <si>
    <t>岳阳县2024年全县公共财政收支决算总表</t>
  </si>
  <si>
    <t xml:space="preserve">单位：万元  </t>
  </si>
  <si>
    <t>收入项目</t>
  </si>
  <si>
    <t>2024年决算</t>
  </si>
  <si>
    <t>支出项目</t>
  </si>
  <si>
    <t>一、地方一般公共预算收入</t>
  </si>
  <si>
    <t>一、一般公共预算支出</t>
  </si>
  <si>
    <t>二、上级补助收入</t>
  </si>
  <si>
    <t>1、一般公共服务支出</t>
  </si>
  <si>
    <t>（一）返还性收入</t>
  </si>
  <si>
    <t>2、外交支出</t>
  </si>
  <si>
    <t>1、增值税税收返还收入</t>
  </si>
  <si>
    <t>3、国防支出</t>
  </si>
  <si>
    <t>2、消费税税收返还收入</t>
  </si>
  <si>
    <t>4、公共安全支出</t>
  </si>
  <si>
    <t>3、所得税基数返还收入</t>
  </si>
  <si>
    <t>5、教育支出</t>
  </si>
  <si>
    <t>4、成品油价格和税费改革税收返还收入</t>
  </si>
  <si>
    <t>6、科学技术支出</t>
  </si>
  <si>
    <t>5、其他税收返还</t>
  </si>
  <si>
    <t>7、文化旅游体育与传媒支出</t>
  </si>
  <si>
    <t>（二）一般性转移支付收入</t>
  </si>
  <si>
    <t>8、社会保障和就业支出</t>
  </si>
  <si>
    <t>1、体制补助收入</t>
  </si>
  <si>
    <t>9、卫生健康支出</t>
  </si>
  <si>
    <t>2、均衡性转移支付收入</t>
  </si>
  <si>
    <t>10、节能环保支出</t>
  </si>
  <si>
    <t>3、县级基本财力保障机制奖补资金收入</t>
  </si>
  <si>
    <t>11、城乡社区支出</t>
  </si>
  <si>
    <t>4、结算补助收入</t>
  </si>
  <si>
    <t>12、农林水支出</t>
  </si>
  <si>
    <t>5、资源枯竭型城市转移支付补助收入</t>
  </si>
  <si>
    <t>13、交通运输支出</t>
  </si>
  <si>
    <t>6、企业事业单位划转补助收入</t>
  </si>
  <si>
    <t>14、资源勘探工业信息等支出</t>
  </si>
  <si>
    <t>7、产粮（油）大县奖励资金收入</t>
  </si>
  <si>
    <t>15、商业服务业等支出</t>
  </si>
  <si>
    <t>8、重点生态功能区转移支付收入</t>
  </si>
  <si>
    <t>16、金融支出</t>
  </si>
  <si>
    <t>9、固定数额补助收入</t>
  </si>
  <si>
    <t>17、援助其他地区支出</t>
  </si>
  <si>
    <t>10、革命老区转移支付收入</t>
  </si>
  <si>
    <t>18、自然资源海洋气象等支出</t>
  </si>
  <si>
    <t>11、民族地区转移支付收入</t>
  </si>
  <si>
    <t>19、住房保障支出</t>
  </si>
  <si>
    <t>12、巩固脱贫攻坚成果衔接乡村振兴转移支付收入</t>
  </si>
  <si>
    <t>20、粮油物资储备支出</t>
  </si>
  <si>
    <t>13、一般公共服务共同财政事权转移支付收入</t>
  </si>
  <si>
    <t>21、灾害防治及应急管理支出</t>
  </si>
  <si>
    <t>14、公共安全共同财政事权转移支付收入</t>
  </si>
  <si>
    <t>22、预备费</t>
  </si>
  <si>
    <t>15、教育共同财政事权转移支付收入</t>
  </si>
  <si>
    <t>23、其他支出</t>
  </si>
  <si>
    <t>16、科学技术共同财政事权转移支付收入</t>
  </si>
  <si>
    <t>24、债务付息支出</t>
  </si>
  <si>
    <t>17、文化旅游体育与传媒共同财政事权转移支付收入</t>
  </si>
  <si>
    <t>二、上解上级支出</t>
  </si>
  <si>
    <t>18、社会保障与就业共同财政事权转移支付收入</t>
  </si>
  <si>
    <t>（一）体制上解支出</t>
  </si>
  <si>
    <t>19、医疗卫生共同财政事权转移支付收入</t>
  </si>
  <si>
    <t>（二）出口退税专项上解支出</t>
  </si>
  <si>
    <t>20、节能环保共同财政事权转移支付收入</t>
  </si>
  <si>
    <t>（三）成品油价格和税费改革专项上解支出</t>
  </si>
  <si>
    <t>21、农林水共同财政事权转移支付收入</t>
  </si>
  <si>
    <t>（四）专项上解支出</t>
  </si>
  <si>
    <t>22、交通运输共同财政事权转移支付收入</t>
  </si>
  <si>
    <t>三、援助其他地区支出</t>
  </si>
  <si>
    <t>23、住房保障共同财政事权转移支付收入</t>
  </si>
  <si>
    <t>四、债务还本支出</t>
  </si>
  <si>
    <t>24、粮油物资储备共同财政事权转移支付收入</t>
  </si>
  <si>
    <t>五、安排预算稳定调节基金</t>
  </si>
  <si>
    <t>25、灾害防治及应急管理共同财政事权转移支付收入</t>
  </si>
  <si>
    <t>26、增值税留抵退税转移支付收入</t>
  </si>
  <si>
    <t>27、其他退税减税降费转移支付收入</t>
  </si>
  <si>
    <t>28、补充县区财力转移支付收入</t>
  </si>
  <si>
    <t>29、其他一般性转移支付收入</t>
  </si>
  <si>
    <t>（三）专项转移支付收入</t>
  </si>
  <si>
    <t>三、债务转贷收入</t>
  </si>
  <si>
    <t>（一）再融资一般债券收入</t>
  </si>
  <si>
    <t>（二）新增一般债券收入</t>
  </si>
  <si>
    <t>（三）国际组织借款收入</t>
  </si>
  <si>
    <t>四、上年结余</t>
  </si>
  <si>
    <t>五、调入预算稳定调节基金</t>
  </si>
  <si>
    <t>六、调入资金</t>
  </si>
  <si>
    <t>支出总计</t>
  </si>
  <si>
    <t>从政府性基金调入</t>
  </si>
  <si>
    <t>收入总计</t>
  </si>
  <si>
    <t>结转下年支出</t>
  </si>
  <si>
    <t>表三</t>
  </si>
  <si>
    <t>岳阳县2024年一般公共预算支出决算功能分类表</t>
  </si>
  <si>
    <t xml:space="preserve">          单位：万元</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</si>
  <si>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</si>
  <si>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</si>
  <si>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</si>
  <si>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</si>
  <si>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</si>
  <si>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</si>
  <si>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</si>
  <si>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</si>
  <si>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</si>
  <si>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</si>
  <si>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</si>
  <si>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</si>
  <si>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</si>
  <si>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</si>
  <si>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</si>
  <si>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</si>
  <si>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</si>
  <si>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</si>
  <si>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</si>
  <si>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</si>
  <si>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</si>
  <si>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</si>
  <si>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</si>
  <si>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</si>
  <si>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</si>
  <si>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</si>
  <si>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</si>
  <si>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</si>
  <si>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</si>
  <si>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</si>
  <si>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</si>
  <si>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</si>
  <si>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</si>
  <si>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</si>
  <si>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</si>
  <si>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</si>
  <si>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</si>
  <si>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</si>
  <si>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</si>
  <si>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</si>
  <si>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</si>
  <si>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</si>
  <si>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</si>
  <si>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</si>
  <si>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</si>
  <si>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</si>
  <si>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</si>
  <si>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</si>
  <si>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</si>
  <si>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</si>
  <si>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</si>
  <si>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</si>
  <si>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</si>
  <si>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</si>
  <si>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</si>
  <si>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</si>
  <si>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</si>
  <si>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</si>
  <si>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</si>
  <si>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</si>
  <si>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</si>
  <si>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</si>
  <si>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</si>
  <si>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</si>
  <si>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</si>
  <si>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</si>
  <si>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</si>
  <si>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</si>
  <si>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</si>
  <si>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</si>
  <si>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</si>
  <si>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</si>
  <si>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</si>
  <si>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</si>
  <si>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</si>
  <si>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</si>
  <si>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</si>
  <si>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</si>
  <si>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</si>
  <si>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</si>
  <si>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</si>
  <si>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</si>
  <si>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</si>
  <si>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</si>
  <si>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</si>
  <si>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</si>
  <si>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</si>
  <si>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</si>
  <si>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</si>
  <si>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</si>
  <si>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</si>
  <si>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</si>
  <si>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</si>
  <si>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</si>
  <si>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</si>
  <si>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</si>
  <si>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</si>
  <si>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</si>
  <si>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</si>
  <si>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</si>
  <si>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</si>
  <si>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</si>
  <si>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</si>
  <si>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</si>
  <si>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</si>
  <si>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</si>
  <si>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</si>
  <si>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</si>
  <si>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</si>
  <si>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</si>
  <si>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</si>
  <si>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</si>
  <si>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</si>
  <si>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</si>
  <si>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</si>
  <si>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</si>
  <si>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</si>
  <si>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</si>
  <si>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</si>
  <si>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</si>
  <si>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</si>
  <si>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</si>
  <si>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</si>
  <si>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</si>
  <si>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</si>
  <si>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</si>
  <si>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</si>
  <si>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</si>
  <si>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</si>
  <si>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</si>
  <si>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</si>
  <si>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</si>
  <si>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</si>
  <si>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</si>
  <si>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</si>
  <si>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</si>
  <si>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</si>
  <si>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</si>
  <si>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</si>
  <si>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</si>
  <si>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</si>
  <si>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</si>
  <si>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</si>
  <si>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</si>
  <si>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</si>
  <si>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</si>
  <si>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</si>
  <si>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</si>
  <si>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</si>
  <si>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</si>
  <si>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</si>
  <si>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</si>
  <si>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</si>
  <si>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</si>
  <si>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</si>
  <si>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</si>
  <si>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</si>
  <si>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</si>
  <si>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</si>
  <si>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</si>
  <si>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</si>
  <si>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</si>
  <si>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</si>
  <si>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</si>
  <si>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</si>
  <si>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</si>
  <si>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</si>
  <si>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</si>
  <si>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</si>
  <si>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</si>
  <si>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</si>
  <si>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</si>
  <si>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</si>
  <si>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</si>
  <si>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</si>
  <si>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</si>
  <si>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</si>
  <si>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</si>
  <si>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</si>
  <si>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</si>
  <si>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</si>
  <si>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</si>
  <si>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</si>
  <si>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</si>
  <si>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</si>
  <si>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</si>
  <si>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</si>
  <si>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</si>
  <si>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</si>
  <si>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</si>
  <si>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</si>
  <si>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</si>
  <si>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</si>
  <si>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</si>
  <si>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</si>
  <si>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</si>
  <si>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</si>
  <si>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</si>
  <si>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</si>
  <si>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</si>
  <si>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</si>
  <si>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</si>
  <si>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</si>
  <si>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</si>
  <si>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</si>
  <si>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</si>
  <si>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</si>
  <si>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</si>
  <si>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</si>
  <si>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</si>
  <si>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</si>
  <si>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</si>
  <si>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</si>
  <si>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</si>
  <si>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</si>
  <si>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</si>
  <si>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</si>
  <si>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</si>
  <si>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</si>
  <si>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</si>
  <si>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</si>
  <si>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</si>
  <si>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</si>
  <si>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</si>
  <si>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</si>
  <si>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</si>
  <si>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</si>
  <si>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</si>
  <si>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</si>
  <si>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</si>
  <si>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</si>
  <si>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</si>
  <si>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</si>
  <si>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</si>
  <si>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</si>
  <si>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</si>
  <si>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</si>
  <si>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</si>
  <si>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</si>
  <si>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</si>
  <si>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</si>
  <si>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</si>
  <si>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</si>
  <si>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</si>
  <si>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</si>
  <si>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</si>
  <si>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</si>
  <si>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</si>
  <si>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</si>
  <si>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</si>
  <si>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</si>
  <si>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</si>
  <si>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</si>
  <si>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</si>
  <si>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</si>
  <si>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</si>
  <si>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</si>
  <si>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</si>
  <si>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</si>
  <si>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</si>
  <si>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</si>
  <si>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</si>
  <si>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</si>
  <si>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</si>
  <si>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</si>
  <si>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</si>
  <si>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</si>
  <si>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</si>
  <si>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</si>
  <si>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</si>
  <si>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</si>
  <si>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</si>
  <si>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</si>
  <si>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</si>
  <si>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</si>
  <si>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</si>
  <si>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</si>
  <si>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</si>
  <si>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</si>
  <si>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</si>
  <si>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</si>
  <si>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</si>
  <si>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</si>
  <si>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</si>
  <si>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</si>
  <si>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</si>
  <si>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</si>
  <si>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</si>
  <si>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</si>
  <si>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</si>
  <si>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</si>
  <si>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</si>
  <si>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</si>
  <si>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</si>
  <si>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</si>
  <si>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</si>
  <si>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</si>
  <si>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</si>
  <si>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</si>
  <si>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</si>
  <si>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</si>
  <si>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</si>
  <si>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</si>
  <si>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</si>
  <si>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</si>
  <si>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</si>
  <si>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</si>
  <si>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</si>
  <si>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</si>
  <si>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</si>
  <si>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</si>
  <si>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</si>
  <si>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</si>
  <si>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</si>
  <si>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</si>
  <si>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</si>
  <si>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</si>
  <si>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</si>
  <si>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</si>
  <si>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</si>
  <si>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</si>
  <si>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</si>
  <si>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</si>
  <si>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</si>
  <si>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</si>
  <si>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</si>
  <si>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</si>
  <si>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</si>
  <si>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</si>
  <si>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</si>
  <si>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</si>
  <si>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</si>
  <si>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</si>
  <si>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</si>
  <si>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</si>
  <si>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</si>
  <si>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</si>
  <si>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</si>
  <si>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</si>
  <si>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</si>
  <si>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</si>
  <si>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</si>
  <si>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</si>
  <si>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</si>
  <si>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</si>
  <si>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</si>
  <si>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</si>
  <si>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</si>
  <si>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</si>
  <si>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</si>
  <si>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</si>
  <si>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</si>
  <si>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</si>
  <si>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</si>
  <si>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</si>
  <si>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</si>
  <si>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</si>
  <si>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</si>
  <si>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</si>
  <si>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</si>
  <si>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</si>
  <si>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</si>
  <si>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</si>
  <si>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</si>
  <si>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</si>
  <si>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</si>
  <si>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</si>
  <si>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</si>
  <si>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</si>
  <si>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</si>
  <si>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</si>
  <si>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</si>
  <si>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</si>
  <si>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</si>
  <si>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</si>
  <si>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</si>
  <si>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</si>
  <si>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</si>
  <si>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</si>
  <si>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</si>
  <si>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</si>
  <si>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</si>
  <si>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</si>
  <si>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</si>
  <si>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</si>
  <si>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</si>
  <si>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</si>
  <si>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</si>
  <si>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</si>
  <si>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</si>
  <si>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</si>
  <si>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</si>
  <si>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</si>
  <si>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</si>
  <si>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</si>
  <si>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</si>
  <si>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</si>
  <si>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</si>
  <si>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</si>
  <si>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</si>
  <si>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</si>
  <si>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</si>
  <si>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</si>
  <si>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</si>
  <si>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</si>
  <si>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</si>
  <si>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</si>
  <si>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</si>
  <si>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</si>
  <si>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</si>
  <si>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</si>
  <si>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</si>
  <si>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</si>
  <si>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</si>
  <si>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</si>
  <si>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</si>
  <si>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</si>
  <si>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</si>
  <si>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</si>
  <si>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</si>
  <si>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</si>
  <si>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</si>
  <si>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</si>
  <si>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</si>
  <si>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</si>
  <si>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</si>
  <si>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</si>
  <si>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</si>
  <si>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</si>
  <si>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</si>
  <si>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</si>
  <si>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</si>
  <si>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</si>
  <si>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</si>
  <si>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</si>
  <si>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</si>
  <si>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</si>
  <si>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</si>
  <si>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</si>
  <si>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</si>
  <si>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</si>
  <si>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</si>
  <si>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</si>
  <si>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</si>
  <si>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</si>
  <si>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</si>
  <si>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</si>
  <si>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</si>
  <si>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</si>
  <si>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</si>
  <si>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</si>
  <si>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</si>
  <si>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</si>
  <si>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</si>
  <si>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</si>
  <si>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</si>
  <si>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</si>
  <si>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</si>
  <si>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</si>
  <si>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</si>
  <si>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</si>
  <si>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</si>
  <si>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</si>
  <si>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</si>
  <si>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</si>
  <si>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</si>
  <si>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</si>
  <si>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</si>
  <si>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</si>
  <si>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</si>
  <si>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</si>
  <si>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</si>
  <si>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</si>
  <si>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</si>
  <si>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</si>
  <si>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</si>
  <si>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</si>
  <si>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</si>
  <si>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</si>
  <si>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</si>
  <si>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</si>
  <si>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</si>
  <si>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</si>
  <si>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</si>
  <si>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</si>
  <si>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</si>
  <si>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</si>
  <si>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</si>
  <si>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</si>
  <si>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</si>
  <si>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</si>
  <si>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</si>
  <si>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</si>
  <si>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</si>
  <si>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</si>
  <si>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</si>
  <si>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</si>
  <si>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</si>
  <si>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</si>
  <si>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</si>
  <si>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</si>
  <si>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</si>
  <si>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</si>
  <si>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</si>
  <si>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</si>
  <si>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</si>
  <si>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</si>
  <si>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</si>
  <si>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</si>
  <si>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</si>
  <si>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</si>
  <si>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</si>
  <si>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</si>
  <si>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</si>
  <si>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</si>
  <si>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</si>
  <si>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</si>
  <si>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</si>
  <si>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</si>
  <si>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</si>
  <si>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</si>
  <si>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</si>
  <si>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</si>
  <si>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</si>
  <si>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</si>
  <si>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</si>
  <si>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</si>
  <si>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</si>
  <si>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</si>
  <si>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</si>
  <si>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</si>
  <si>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</si>
  <si>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</si>
  <si>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</si>
  <si>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</si>
  <si>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</si>
  <si>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</si>
  <si>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</si>
  <si>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</si>
  <si>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</si>
  <si>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</si>
  <si>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</si>
  <si>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</si>
  <si>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</si>
  <si>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</si>
  <si>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</si>
  <si>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</si>
  <si>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</si>
  <si>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</si>
  <si>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</si>
  <si>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</si>
  <si>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</si>
  <si>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</si>
  <si>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</si>
  <si>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</si>
  <si>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</si>
  <si>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</si>
  <si>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</si>
  <si>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</si>
  <si>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</si>
  <si>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</si>
  <si>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</si>
  <si>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</si>
  <si>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</si>
  <si>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</si>
  <si>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</si>
  <si>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</si>
  <si>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</si>
  <si>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</si>
  <si>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</si>
  <si>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</si>
  <si>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</si>
  <si>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</si>
  <si>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</si>
  <si>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</si>
  <si>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</si>
  <si>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</si>
  <si>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</si>
  <si>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</si>
  <si>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</si>
  <si>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</si>
  <si>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</si>
  <si>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</si>
  <si>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</si>
  <si>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</si>
  <si>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</si>
  <si>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</si>
  <si>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</si>
  <si>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</si>
  <si>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</si>
  <si>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</si>
  <si>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</si>
  <si>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</si>
  <si>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</si>
  <si>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</si>
  <si>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</si>
  <si>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</si>
  <si>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</si>
  <si>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</si>
  <si>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</si>
  <si>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</si>
  <si>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</si>
  <si>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</si>
  <si>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</si>
  <si>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</si>
  <si>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</si>
  <si>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</si>
  <si>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</si>
  <si>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</si>
  <si>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</si>
  <si>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</si>
  <si>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</si>
  <si>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</si>
  <si>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</si>
  <si>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</si>
  <si>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</si>
  <si>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</si>
  <si>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</si>
  <si>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</si>
  <si>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</si>
  <si>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</si>
  <si>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</si>
  <si>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</si>
  <si>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</si>
  <si>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</si>
  <si>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</si>
  <si>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</si>
  <si>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</si>
  <si>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</si>
  <si>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</si>
  <si>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</si>
  <si>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</si>
  <si>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</si>
  <si>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</si>
  <si>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</si>
  <si>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</si>
  <si>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</si>
  <si>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</si>
  <si>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</si>
  <si>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</si>
  <si>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</si>
  <si>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</si>
  <si>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</si>
  <si>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</si>
  <si>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</si>
  <si>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</si>
  <si>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</si>
  <si>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</si>
  <si>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</si>
  <si>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</si>
  <si>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</si>
  <si>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</si>
  <si>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</si>
  <si>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</si>
  <si>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</si>
  <si>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</si>
  <si>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</si>
  <si>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</si>
  <si>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</si>
  <si>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</si>
  <si>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</si>
  <si>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</si>
  <si>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</si>
  <si>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</si>
  <si>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</si>
  <si>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</si>
  <si>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</si>
  <si>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</si>
  <si>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</si>
  <si>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</si>
  <si>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</si>
  <si>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</si>
  <si>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</si>
  <si>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</si>
  <si>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</si>
  <si>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</si>
  <si>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</si>
  <si>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</si>
  <si>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</si>
  <si>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</si>
  <si>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</si>
  <si>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</si>
  <si>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</si>
  <si>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</si>
  <si>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</si>
  <si>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</si>
  <si>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</si>
  <si>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</si>
  <si>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</si>
  <si>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</si>
  <si>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</si>
  <si>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</si>
  <si>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</si>
  <si>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</si>
  <si>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</si>
  <si>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</si>
  <si>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</si>
  <si>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</si>
  <si>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</si>
  <si>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</si>
  <si>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</si>
  <si>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</si>
  <si>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</si>
  <si>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</si>
  <si>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</si>
  <si>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</si>
  <si>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</si>
  <si>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</si>
  <si>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</si>
  <si>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</si>
  <si>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</si>
  <si>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</si>
  <si>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</si>
  <si>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</si>
  <si>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</si>
  <si>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</si>
  <si>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</si>
  <si>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</si>
  <si>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</si>
  <si>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</si>
  <si>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</si>
  <si>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</si>
  <si>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</si>
  <si>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</si>
  <si>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</si>
  <si>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</si>
  <si>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</si>
  <si>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</si>
  <si>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</si>
  <si>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</si>
  <si>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</si>
  <si>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</si>
  <si>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</si>
  <si>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</si>
  <si>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</si>
  <si>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</si>
  <si>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</si>
  <si>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</si>
  <si>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</si>
  <si>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</si>
  <si>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</si>
  <si>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</si>
  <si>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</si>
  <si>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</si>
  <si>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</si>
  <si>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</si>
  <si>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</si>
  <si>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</si>
  <si>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</si>
  <si>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</si>
  <si>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</si>
  <si>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</si>
  <si>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</si>
  <si>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</si>
  <si>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</si>
  <si>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</si>
  <si>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</si>
  <si>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</si>
  <si>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</si>
  <si>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</si>
  <si>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</si>
  <si>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</si>
  <si>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</si>
  <si>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</si>
  <si>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</si>
  <si>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</si>
  <si>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</si>
  <si>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</si>
  <si>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</si>
  <si>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</si>
  <si>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</si>
  <si>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</si>
  <si>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</si>
  <si>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</si>
  <si>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</si>
  <si>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</si>
  <si>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</si>
  <si>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</si>
  <si>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</si>
  <si>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</si>
  <si>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</si>
  <si>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</si>
  <si>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</si>
  <si>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</si>
  <si>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</si>
  <si>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</si>
  <si>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</si>
  <si>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</si>
  <si>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</si>
  <si>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</si>
  <si>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</si>
  <si>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</si>
  <si>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</si>
  <si>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</si>
  <si>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</si>
  <si>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</si>
  <si>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</si>
  <si>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</si>
  <si>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</si>
  <si>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</si>
  <si>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</si>
  <si>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</si>
  <si>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</si>
  <si>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</si>
  <si>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</si>
  <si>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</si>
  <si>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</si>
  <si>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</si>
  <si>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</si>
  <si>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</si>
  <si>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</si>
  <si>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</si>
  <si>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</si>
  <si>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</si>
  <si>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</si>
  <si>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</si>
  <si>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</si>
  <si>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</si>
  <si>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</si>
  <si>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</si>
  <si>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</si>
  <si>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</si>
  <si>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</si>
  <si>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</si>
  <si>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</si>
  <si>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</si>
  <si>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</si>
  <si>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</si>
  <si>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</si>
  <si>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</si>
  <si>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</si>
  <si>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</si>
  <si>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</si>
  <si>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</si>
  <si>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</si>
  <si>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</si>
  <si>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</si>
  <si>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</si>
  <si>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</si>
  <si>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</si>
  <si>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</si>
  <si>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</si>
  <si>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</si>
  <si>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</si>
  <si>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</si>
  <si>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</si>
  <si>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</si>
  <si>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</si>
  <si>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</si>
  <si>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</si>
  <si>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</si>
  <si>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</si>
  <si>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</si>
  <si>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</si>
  <si>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</si>
  <si>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</si>
  <si>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</si>
  <si>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</si>
  <si>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</si>
  <si>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</si>
  <si>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</si>
  <si>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</si>
  <si>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</si>
  <si>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</si>
  <si>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</si>
  <si>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</si>
  <si>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</si>
  <si>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</si>
  <si>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</si>
  <si>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</si>
  <si>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</si>
  <si>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</si>
  <si>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</si>
  <si>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</si>
  <si>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</si>
  <si>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</si>
  <si>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</si>
  <si>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</si>
  <si>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</si>
  <si>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</si>
  <si>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</si>
  <si>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</si>
  <si>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</si>
  <si>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</si>
  <si>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</si>
  <si>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</si>
  <si>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</si>
  <si>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</si>
  <si>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</si>
  <si>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</si>
  <si>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</si>
  <si>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</si>
  <si>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</si>
  <si>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</si>
  <si>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</si>
  <si>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</si>
  <si>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</si>
  <si>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</si>
  <si>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</si>
  <si>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</si>
  <si>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</si>
  <si>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</si>
  <si>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</si>
  <si>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</si>
  <si>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</si>
  <si>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</si>
  <si>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</si>
  <si>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</si>
  <si>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</si>
  <si>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</si>
  <si>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</si>
  <si>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</si>
  <si>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</si>
  <si>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</si>
  <si>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</si>
  <si>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</si>
  <si>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</si>
  <si>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</si>
  <si>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</si>
  <si>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</si>
  <si>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</si>
  <si>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</si>
  <si>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</si>
  <si>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</si>
  <si>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</si>
  <si>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</si>
  <si>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</si>
  <si>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</si>
  <si>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</si>
  <si>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</si>
  <si>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</si>
  <si>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</si>
  <si>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</si>
  <si>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</si>
  <si>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</si>
  <si>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</si>
  <si>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</si>
  <si>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</si>
  <si>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</si>
  <si>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</si>
  <si>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</si>
  <si>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</si>
  <si>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</si>
  <si>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</si>
  <si>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</si>
  <si>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</si>
  <si>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</si>
  <si>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</si>
  <si>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</si>
  <si>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</si>
  <si>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</si>
  <si>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</si>
  <si>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</si>
  <si>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</si>
  <si>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</si>
  <si>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</si>
  <si>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</si>
  <si>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</si>
  <si>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</si>
  <si>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</si>
  <si>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</si>
  <si>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</si>
  <si>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</si>
  <si>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</si>
  <si>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</si>
  <si>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</si>
  <si>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</si>
  <si>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</si>
  <si>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</si>
  <si>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</si>
  <si>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</si>
  <si>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</si>
  <si>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</si>
  <si>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</si>
  <si>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</si>
  <si>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</si>
  <si>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</si>
  <si>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</si>
  <si>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</si>
  <si>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</si>
  <si>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</si>
  <si>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</si>
  <si>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</si>
  <si>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</si>
  <si>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</si>
  <si>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</si>
  <si>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</si>
  <si>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</si>
  <si>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</si>
  <si>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</si>
  <si>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</si>
  <si>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</si>
  <si>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</si>
  <si>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</si>
  <si>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</si>
  <si>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</si>
  <si>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</si>
  <si>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</si>
  <si>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</si>
  <si>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</si>
  <si>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</si>
  <si>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</si>
  <si>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</si>
  <si>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</si>
  <si>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</si>
  <si>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</si>
  <si>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</si>
  <si>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</si>
  <si>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</si>
  <si>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</si>
  <si>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</si>
  <si>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</si>
  <si>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</si>
  <si>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</si>
  <si>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</si>
  <si>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</si>
  <si>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</si>
  <si>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</si>
  <si>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</si>
  <si>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表四</t>
  </si>
  <si>
    <t>岳阳县2024年一般公共预算支出决算经济分类表</t>
  </si>
  <si>
    <t>一般公共预算经济分类支出合计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</si>
  <si>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</si>
  <si>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</si>
  <si>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</si>
  <si>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</si>
  <si>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</si>
  <si>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</si>
  <si>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</si>
  <si>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</si>
  <si>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</si>
  <si>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</si>
  <si>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</si>
  <si>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</si>
  <si>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</si>
  <si>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</si>
  <si>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</si>
  <si>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</si>
  <si>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</si>
  <si>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</si>
  <si>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</si>
  <si>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</si>
  <si>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</si>
  <si>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</si>
  <si>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</si>
  <si>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</si>
  <si>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</si>
  <si>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</si>
  <si>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</si>
  <si>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</si>
  <si>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</si>
  <si>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</si>
  <si>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</si>
  <si>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</si>
  <si>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</si>
  <si>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</si>
  <si>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</si>
  <si>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</si>
  <si>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</si>
  <si>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</si>
  <si>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</si>
  <si>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</si>
  <si>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</si>
  <si>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</si>
  <si>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</si>
  <si>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</si>
  <si>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</si>
  <si>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</si>
  <si>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</si>
  <si>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</si>
  <si>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</si>
  <si>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</si>
  <si>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</si>
  <si>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</si>
  <si>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</si>
  <si>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</si>
  <si>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</si>
  <si>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</si>
  <si>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</si>
  <si>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</si>
  <si>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</si>
  <si>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</si>
  <si>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表五</t>
  </si>
  <si>
    <t xml:space="preserve">  岳阳县2024年上解支出明细表                                                                                                                                                                                                                </t>
  </si>
  <si>
    <t>上解上级支出</t>
  </si>
  <si>
    <t>（二）专项上解支出</t>
  </si>
  <si>
    <t>1、出口退税专项上解支出</t>
  </si>
  <si>
    <t>2、固定上解</t>
  </si>
  <si>
    <t>（1）中央借款上解</t>
  </si>
  <si>
    <t>（2）向中央作贡献上解</t>
  </si>
  <si>
    <t>（3）税务经费上收</t>
  </si>
  <si>
    <t>（4）农业税价差上解</t>
  </si>
  <si>
    <t>（5）工商部门经费上划</t>
  </si>
  <si>
    <t>（6）技术监督部门经费上划</t>
  </si>
  <si>
    <t>（7）药品监督等部门上划</t>
  </si>
  <si>
    <t>（8）乡镇财政管理经费上划</t>
  </si>
  <si>
    <t>（9）向红公司搬迁税收划转</t>
  </si>
  <si>
    <t>（10）2010年体制改革后所得税及资源税、土地增值税、城镇土地使用税上解</t>
  </si>
  <si>
    <t>（11）事权支出责任基数上解</t>
  </si>
  <si>
    <t xml:space="preserve">  基本公共服务领域事权改革基数上解</t>
  </si>
  <si>
    <t xml:space="preserve">  教育领域事权改革基数上解</t>
  </si>
  <si>
    <t xml:space="preserve">  文化领域财政事权和支出责任划分改革支出基数上解</t>
  </si>
  <si>
    <t xml:space="preserve">  国防领域科目上划基数</t>
  </si>
  <si>
    <t xml:space="preserve">  困难群众救助资金省与市县共同财政事权和支出责任划分改革划转基数</t>
  </si>
  <si>
    <t>（12）省以下法院、检察院经费上划（基数部分）</t>
  </si>
  <si>
    <t>（13）2021年市县对口援疆、援藏支援上解</t>
  </si>
  <si>
    <t>（14）市县税务部门经费基数划转(金额待定）</t>
  </si>
  <si>
    <t>3、其他专项上解</t>
  </si>
  <si>
    <t>（1）地方政府债券发行费、还本付息手续费扣缴</t>
  </si>
  <si>
    <t xml:space="preserve">  地方政府债券发行手续费、登记服务费</t>
  </si>
  <si>
    <t xml:space="preserve">  还本付息服务费</t>
  </si>
  <si>
    <t>（2）地方教育附加上解</t>
  </si>
  <si>
    <t>（3）省直管县对市上解</t>
  </si>
  <si>
    <t xml:space="preserve">  定额上解</t>
  </si>
  <si>
    <t>（4）其他上解支出（各项扣款）</t>
  </si>
  <si>
    <t xml:space="preserve">  增值税留抵退税上解</t>
  </si>
  <si>
    <t xml:space="preserve">  养老保险全国统筹支出责任上解</t>
  </si>
  <si>
    <t>表六</t>
  </si>
  <si>
    <t>岳阳县2024年县级公共财政预算收支决算总表</t>
  </si>
  <si>
    <t>预算调整数</t>
  </si>
  <si>
    <t>2012决算数</t>
  </si>
  <si>
    <t>增幅</t>
  </si>
  <si>
    <t>（一）县本级支出</t>
  </si>
  <si>
    <t>（二）乡镇级支出</t>
  </si>
  <si>
    <t>1、体制补助</t>
  </si>
  <si>
    <t>3、重点库区转移支付收入</t>
  </si>
  <si>
    <t>4、农业转移人口市民化奖励</t>
  </si>
  <si>
    <t>5、县级基本财力保障机制奖补资金收入</t>
  </si>
  <si>
    <t>6、产粮（油）大县奖励资金收入</t>
  </si>
  <si>
    <t>7、重点生态功能区转移支付收入</t>
  </si>
  <si>
    <t>8、固定数额补助收入</t>
  </si>
  <si>
    <t>9、革命老区转移支付收入</t>
  </si>
  <si>
    <t>新增一般债券收入</t>
  </si>
  <si>
    <t>四、收回存量资金</t>
  </si>
  <si>
    <t>五、调入资金</t>
  </si>
  <si>
    <t>从政府性基金预算调入</t>
  </si>
  <si>
    <t>从国有资本经营预算调入</t>
  </si>
  <si>
    <r>
      <rPr>
        <b/>
        <sz val="11"/>
        <rFont val="宋体"/>
        <charset val="134"/>
      </rPr>
      <t xml:space="preserve">结 </t>
    </r>
    <r>
      <rPr>
        <b/>
        <sz val="11"/>
        <rFont val="宋体"/>
        <charset val="134"/>
      </rPr>
      <t xml:space="preserve"> </t>
    </r>
    <r>
      <rPr>
        <b/>
        <sz val="11"/>
        <rFont val="宋体"/>
        <charset val="134"/>
      </rPr>
      <t>余</t>
    </r>
  </si>
  <si>
    <t>表七</t>
  </si>
  <si>
    <t>岳阳县2024年县级公共财政预算新增支出明细表</t>
  </si>
  <si>
    <t>序号</t>
  </si>
  <si>
    <t>内    容</t>
  </si>
  <si>
    <t xml:space="preserve">金 额 </t>
  </si>
  <si>
    <t>报告单位</t>
  </si>
  <si>
    <t>合  计</t>
  </si>
  <si>
    <t>一</t>
  </si>
  <si>
    <t>保工资（小计）</t>
  </si>
  <si>
    <t>县直行政事业单位干部晋级晋档及职级晋升</t>
  </si>
  <si>
    <t>相关单位</t>
  </si>
  <si>
    <t>二</t>
  </si>
  <si>
    <t>保基本民生（小计）</t>
  </si>
  <si>
    <t>城乡居民养老保险</t>
  </si>
  <si>
    <t>社会保险服务中心</t>
  </si>
  <si>
    <t>重度残疾人生活补贴</t>
  </si>
  <si>
    <t>民政局</t>
  </si>
  <si>
    <t>乡村医生、民办老师及电影放映员补助</t>
  </si>
  <si>
    <t>巩固扶贫成果配套经费</t>
  </si>
  <si>
    <t>各乡镇</t>
  </si>
  <si>
    <t>城乡垃圾处理费</t>
  </si>
  <si>
    <t>城管局</t>
  </si>
  <si>
    <t>农村公路建设</t>
  </si>
  <si>
    <t>岳阳县烟囱安全隐患排查整治奖补资金</t>
  </si>
  <si>
    <t>应急局</t>
  </si>
  <si>
    <t>农村公路桥梁检测费</t>
  </si>
  <si>
    <t>农村公路养护中心</t>
  </si>
  <si>
    <t>公共卫生应急物资储备经费</t>
  </si>
  <si>
    <t>工信局</t>
  </si>
  <si>
    <t>历史遗留矿山生态修复项目资金</t>
  </si>
  <si>
    <t>自然资源局</t>
  </si>
  <si>
    <t>民政项目配套资金和专项经费</t>
  </si>
  <si>
    <t>2024年特殊困难老年人家庭适老化改造项目资金</t>
  </si>
  <si>
    <t>2024年度防汛专项经费</t>
  </si>
  <si>
    <t>水利局</t>
  </si>
  <si>
    <t>县域信息化项目统筹建设咨询服务费</t>
  </si>
  <si>
    <t>政务服务中心</t>
  </si>
  <si>
    <t>乡村人大代表工作平台建设经费</t>
  </si>
  <si>
    <t>人大</t>
  </si>
  <si>
    <t>县城区低温雨雪天气路面清障费用</t>
  </si>
  <si>
    <t>住建局</t>
  </si>
  <si>
    <t>政府专职消防员伙食补助经费</t>
  </si>
  <si>
    <t>消防大队</t>
  </si>
  <si>
    <t>2024年改（新）建户厕工作经费</t>
  </si>
  <si>
    <t>农业农村局</t>
  </si>
  <si>
    <t>2024年度生态环境保护经费</t>
  </si>
  <si>
    <t>环保局</t>
  </si>
  <si>
    <t>垃圾填埋场2024年度在线监测设施运维及
第三方监测经费</t>
  </si>
  <si>
    <t>2024年县级配套学生资助经费</t>
  </si>
  <si>
    <t>教体局</t>
  </si>
  <si>
    <t>抗洪抢险专项经费</t>
  </si>
  <si>
    <t>应急局、人武部</t>
  </si>
  <si>
    <t>12万亩全国绿色食品原料（水稻）标准化生产基地建管经费</t>
  </si>
  <si>
    <t>废弃秧盘回收专项资金</t>
  </si>
  <si>
    <t>三</t>
  </si>
  <si>
    <t>保运转（小计）</t>
  </si>
  <si>
    <t>保平安保稳定专项</t>
  </si>
  <si>
    <t>拨付主题教育经费</t>
  </si>
  <si>
    <t>组织部</t>
  </si>
  <si>
    <t>2023年度“四上”入规申报单位数量</t>
  </si>
  <si>
    <t>统计局</t>
  </si>
  <si>
    <t>国卫复审指挥部第二批工作经费</t>
  </si>
  <si>
    <t>国卫复审工作指部</t>
  </si>
  <si>
    <t>征兵工作经费</t>
  </si>
  <si>
    <t>人民政府征兵办公室</t>
  </si>
  <si>
    <t>全县第四次全国文物普查经费</t>
  </si>
  <si>
    <t>文化旅游广电局</t>
  </si>
  <si>
    <t>事业单位公开招聘经费</t>
  </si>
  <si>
    <t>人社局</t>
  </si>
  <si>
    <t>招商引资经费</t>
  </si>
  <si>
    <t>县委办</t>
  </si>
  <si>
    <t>安全应急宣传活动经费</t>
  </si>
  <si>
    <t>经贸考察活动专项经费</t>
  </si>
  <si>
    <t>高新技术园区</t>
  </si>
  <si>
    <t>岳阳县东洞庭湖湘江流域船舶污染物免费接收费用</t>
  </si>
  <si>
    <t>水运事务中心</t>
  </si>
  <si>
    <t>社会养老保险2024年度宣传经费</t>
  </si>
  <si>
    <t>防汛工作经费</t>
  </si>
  <si>
    <t>媒体服务协调经费</t>
  </si>
  <si>
    <t>宣传部</t>
  </si>
  <si>
    <t>2024年岳阳县第三次全国土壤普查经费</t>
  </si>
  <si>
    <t>人民代表大会制度成立70周年系列庆祝活动经费</t>
  </si>
  <si>
    <t>干部人事档案数字化建设经费</t>
  </si>
  <si>
    <t>创建全国基层中医药工作示范县经费</t>
  </si>
  <si>
    <t>卫生健康局</t>
  </si>
  <si>
    <t>东洞庭湖枯水期增设值守点以及涉湖乡镇、相关职能部门禁捕禁钓经费</t>
  </si>
  <si>
    <t>渔政局</t>
  </si>
  <si>
    <t>固定资产投资经费</t>
  </si>
  <si>
    <t>发改局</t>
  </si>
  <si>
    <t>岳阳县2023年县级公共财政预算减少支出明细表</t>
  </si>
  <si>
    <t>惠民殡葬补助经费</t>
  </si>
  <si>
    <t>保民生</t>
  </si>
  <si>
    <t>残疾人保障金和就业补贴</t>
  </si>
  <si>
    <t>农业发展专项</t>
  </si>
  <si>
    <t>保平安、保稳定</t>
  </si>
  <si>
    <t>政法委</t>
  </si>
  <si>
    <t>事业养老金及职业年金</t>
  </si>
  <si>
    <t>财政局</t>
  </si>
  <si>
    <t>保工资</t>
  </si>
  <si>
    <t>城镇职工基本医疗保险</t>
  </si>
  <si>
    <t>医保局</t>
  </si>
  <si>
    <t>县直行政事业单位地方性绩效考核奖</t>
  </si>
  <si>
    <t>渔民产业帮扶</t>
  </si>
  <si>
    <t>病死动物无害化处理运行及补助</t>
  </si>
  <si>
    <t>畜牧局</t>
  </si>
  <si>
    <t>表八</t>
  </si>
  <si>
    <t>岳阳县2024年全县政府性基金收支决算总表</t>
  </si>
  <si>
    <t>2024年决算数</t>
  </si>
  <si>
    <t>2012年决算数</t>
  </si>
  <si>
    <t>一、本年收入</t>
  </si>
  <si>
    <t>一、本年支出</t>
  </si>
  <si>
    <t>1、国有土地使用权出让收入</t>
  </si>
  <si>
    <t>1、城乡社区支出</t>
  </si>
  <si>
    <t>2、污水处理费收入</t>
  </si>
  <si>
    <t>2、农林水支出</t>
  </si>
  <si>
    <t>3、其它政府性基金收入</t>
  </si>
  <si>
    <t>3、交通运输支出</t>
  </si>
  <si>
    <t>4、资源勘探工业信息等支出</t>
  </si>
  <si>
    <t>7、其他支出</t>
  </si>
  <si>
    <t>8、债务付息支出</t>
  </si>
  <si>
    <t>三、债务还本</t>
  </si>
  <si>
    <t>三、上年结余</t>
  </si>
  <si>
    <t>四、调出资金</t>
  </si>
  <si>
    <t>四、债务转贷收入</t>
  </si>
  <si>
    <t>五、支出合计</t>
  </si>
  <si>
    <t>五、收入合计</t>
  </si>
  <si>
    <t>六、结余</t>
  </si>
  <si>
    <t>表九</t>
  </si>
  <si>
    <t>岳阳县2024年县级政府性基金预算收支决算总表</t>
  </si>
  <si>
    <t>1、文化旅游体育与传媒支出</t>
  </si>
  <si>
    <t>2、城市基础设施配套费收入</t>
  </si>
  <si>
    <t>2、社会保障和就业支出</t>
  </si>
  <si>
    <t>3、污水处理费收入</t>
  </si>
  <si>
    <t>3、节能环保支出</t>
  </si>
  <si>
    <t>4、其它政府性基金收入</t>
  </si>
  <si>
    <t>4、城乡社区支出</t>
  </si>
  <si>
    <t>5、农林水支出</t>
  </si>
  <si>
    <t>6、交通运输支出</t>
  </si>
  <si>
    <t>二、债务还本付息支出</t>
  </si>
  <si>
    <t>二、债务转贷收入</t>
  </si>
  <si>
    <t>三、债务发行费用支出</t>
  </si>
  <si>
    <t>四、收入合计</t>
  </si>
  <si>
    <t>表十</t>
  </si>
  <si>
    <t>岳阳县2024年全县国有资本经营预算收支决算表</t>
  </si>
  <si>
    <t>收   入</t>
  </si>
  <si>
    <t>支   出</t>
  </si>
  <si>
    <t>一、国有资本经营预算收入</t>
  </si>
  <si>
    <t>一、国有资本经营预算支出</t>
  </si>
  <si>
    <t>1、解决历史遗留问题及改革成本支出</t>
  </si>
  <si>
    <t>2、国有企业资本金注入</t>
  </si>
  <si>
    <t>3、其他国有资本经营预算支出</t>
  </si>
  <si>
    <t>支出合计</t>
  </si>
  <si>
    <t>收入合计</t>
  </si>
  <si>
    <t>结  余</t>
  </si>
  <si>
    <t>岳阳县2020年国有资本经营收支决算表</t>
  </si>
  <si>
    <t>门面及存量公房租金收入</t>
  </si>
  <si>
    <t>上级补助收入</t>
  </si>
  <si>
    <t>解决历史遗留问题及改革成本支出</t>
  </si>
  <si>
    <t>其他国有资本经营预算支出</t>
  </si>
  <si>
    <t>二、调出资金</t>
  </si>
  <si>
    <t>表十一</t>
  </si>
  <si>
    <t>岳阳县2024年度社会保险基金预算收支决算表</t>
  </si>
  <si>
    <t>项    目</t>
  </si>
  <si>
    <t>合计</t>
  </si>
  <si>
    <t>城乡居民基本养老保险基金</t>
  </si>
  <si>
    <t>机关事业单位基本养老保险基金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</si>
  <si>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</si>
  <si>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</si>
  <si>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</si>
  <si>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</si>
  <si>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</si>
  <si>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</si>
  <si>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</si>
  <si>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</si>
  <si>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</si>
  <si>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</si>
  <si>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</si>
  <si>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</si>
  <si>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</si>
  <si>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</si>
  <si>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</si>
  <si>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表十二</t>
  </si>
  <si>
    <t>岳阳县2024年度地方政府债务余额情况表</t>
  </si>
  <si>
    <t>单位:万元</t>
  </si>
  <si>
    <t>项目</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</si>
  <si>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</si>
  <si>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</si>
  <si>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</si>
  <si>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</si>
  <si>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</si>
  <si>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</si>
  <si>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</si>
  <si>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</si>
  <si>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</si>
  <si>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</si>
  <si>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</si>
  <si>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</si>
  <si>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</si>
  <si>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</si>
  <si>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</si>
  <si>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2025年上半年财政预算执行情况报表</t>
  </si>
  <si>
    <t>表十三</t>
  </si>
  <si>
    <t>岳阳县2025年上半年一般公共预算收入执行情况表</t>
  </si>
  <si>
    <t>2025年计划</t>
  </si>
  <si>
    <t>2025年上半年完成数</t>
  </si>
  <si>
    <t>车船税</t>
  </si>
  <si>
    <t xml:space="preserve">  地方教育费附加收入</t>
  </si>
  <si>
    <t>表十四</t>
  </si>
  <si>
    <t>岳阳县2025年上半年一般公共预算支出执行情况表</t>
  </si>
  <si>
    <t>预算数</t>
  </si>
  <si>
    <t>支出数</t>
  </si>
  <si>
    <t>一般公共预算支出合计</t>
  </si>
  <si>
    <t>201</t>
  </si>
  <si>
    <t xml:space="preserve">  一般公共服务支出</t>
  </si>
  <si>
    <t>203</t>
  </si>
  <si>
    <t xml:space="preserve">  国防支出</t>
  </si>
  <si>
    <t>204</t>
  </si>
  <si>
    <t xml:space="preserve">  公共安全支出</t>
  </si>
  <si>
    <t>205</t>
  </si>
  <si>
    <t xml:space="preserve">  教育支出</t>
  </si>
  <si>
    <t>206</t>
  </si>
  <si>
    <t xml:space="preserve">  科学技术支出</t>
  </si>
  <si>
    <t>207</t>
  </si>
  <si>
    <t xml:space="preserve">  文化旅游体育与传媒支出</t>
  </si>
  <si>
    <t>208</t>
  </si>
  <si>
    <t xml:space="preserve">  社会保障和就业支出</t>
  </si>
  <si>
    <t>210</t>
  </si>
  <si>
    <t xml:space="preserve">  卫生健康支出</t>
  </si>
  <si>
    <t>211</t>
  </si>
  <si>
    <t xml:space="preserve">  节能环保支出</t>
  </si>
  <si>
    <t>212</t>
  </si>
  <si>
    <t xml:space="preserve">  城乡社区支出</t>
  </si>
  <si>
    <t>213</t>
  </si>
  <si>
    <t xml:space="preserve">  农林水支出</t>
  </si>
  <si>
    <t>214</t>
  </si>
  <si>
    <t xml:space="preserve">  交通运输支出</t>
  </si>
  <si>
    <t>215</t>
  </si>
  <si>
    <t xml:space="preserve">  资源勘探工业信息等支出</t>
  </si>
  <si>
    <t>216</t>
  </si>
  <si>
    <t xml:space="preserve">  商业服务业等支出</t>
  </si>
  <si>
    <t>217</t>
  </si>
  <si>
    <t xml:space="preserve">  金融支出</t>
  </si>
  <si>
    <t>220</t>
  </si>
  <si>
    <t xml:space="preserve">  自然资源海洋气象等支出</t>
  </si>
  <si>
    <t>221</t>
  </si>
  <si>
    <t xml:space="preserve">  住房保障支出</t>
  </si>
  <si>
    <t xml:space="preserve">  粮油物资储备支出</t>
  </si>
  <si>
    <t>224</t>
  </si>
  <si>
    <t xml:space="preserve">  灾害防治及应急管理支出</t>
  </si>
  <si>
    <t>232</t>
  </si>
  <si>
    <t xml:space="preserve">  债务付息支出</t>
  </si>
  <si>
    <t>表十五</t>
  </si>
  <si>
    <t>岳阳县2025年上半年全县政府性基金预算收支执行情况总表</t>
  </si>
  <si>
    <t>预算科目</t>
  </si>
  <si>
    <t>完成数</t>
  </si>
  <si>
    <t>一、政府性基金收入</t>
  </si>
  <si>
    <t>一、政府性基金支出</t>
  </si>
  <si>
    <t>2、城乡社区支出</t>
  </si>
  <si>
    <t>（1）国有土地使用权出让收入安排的支出</t>
  </si>
  <si>
    <t>4、其他政府性基金收入</t>
  </si>
  <si>
    <t>（2）城市基础设施配套费安排的支出</t>
  </si>
  <si>
    <t>5、专项债务对应项目专项收入</t>
  </si>
  <si>
    <t>（3）污水处理费安排的支出</t>
  </si>
  <si>
    <t>3、农林水支出</t>
  </si>
  <si>
    <t>4、交通运输支出</t>
  </si>
  <si>
    <t>5、资源勘探工业信息等支出</t>
  </si>
  <si>
    <t>6、其他支出</t>
  </si>
  <si>
    <t>（1） 其他政府性基金及对应专项债务收入安排的支出</t>
  </si>
  <si>
    <t>（2）彩票发行销售机构业务费及彩票公益金安排的支出</t>
  </si>
  <si>
    <t>二、转移性收入</t>
  </si>
  <si>
    <t>7、政府性基金转移支付</t>
  </si>
  <si>
    <t xml:space="preserve">    政府性基金转移支付收入</t>
  </si>
  <si>
    <t>8、债券付息支出</t>
  </si>
  <si>
    <t>三、上年结余收入</t>
  </si>
  <si>
    <t>9、专项债券还本支出</t>
  </si>
  <si>
    <t>四、专项债券收入</t>
  </si>
  <si>
    <t xml:space="preserve"> 二、上解支出</t>
  </si>
  <si>
    <t>表十六</t>
  </si>
  <si>
    <t>岳阳县2025年上半年国有资本经营预算收支执行情况总表</t>
  </si>
  <si>
    <t xml:space="preserve">  国有资本经营收入</t>
  </si>
  <si>
    <t>一、国有资本经营支出</t>
  </si>
  <si>
    <t xml:space="preserve">   利润收入</t>
  </si>
  <si>
    <t xml:space="preserve">  解决历史遗留问题及改革成本支出</t>
  </si>
  <si>
    <t xml:space="preserve">  其他国有资本经营预算收入</t>
  </si>
  <si>
    <t>1、其他解决历史遗留问题及改革成本支出</t>
  </si>
  <si>
    <t>3、国有企业政策性补贴</t>
  </si>
  <si>
    <t>4、其他国有资本经营预算支出</t>
  </si>
  <si>
    <t>结余</t>
  </si>
  <si>
    <t>表十七</t>
  </si>
  <si>
    <t>岳阳县2025年上半年社会保险基金预算收支执行情况总表</t>
  </si>
  <si>
    <t>项   目</t>
  </si>
  <si>
    <t>预算数合计</t>
  </si>
  <si>
    <t>完成数合计</t>
  </si>
  <si>
    <t>其中：城乡居民基本养老保险基金完成数</t>
  </si>
  <si>
    <t>机关事业单位基本养老保险基金完成数</t>
  </si>
  <si>
    <t>上年结余</t>
  </si>
  <si>
    <t xml:space="preserve">    其中:1.社会保险费收入</t>
  </si>
  <si>
    <t xml:space="preserve">         2.财政补贴收入</t>
  </si>
  <si>
    <t xml:space="preserve">         3.利息收入</t>
  </si>
  <si>
    <t xml:space="preserve">         4.转移收入</t>
  </si>
  <si>
    <t xml:space="preserve">         5.其他收入</t>
  </si>
  <si>
    <t xml:space="preserve">    其中:1、社会保险待遇支出</t>
  </si>
  <si>
    <t xml:space="preserve">         2.转移支出</t>
  </si>
  <si>
    <t xml:space="preserve">         3.其他支出</t>
  </si>
  <si>
    <t xml:space="preserve">      四、累计结余</t>
  </si>
  <si>
    <t>表十八</t>
  </si>
  <si>
    <t>岳阳县2025年度地方政府债务余额情况表</t>
  </si>
  <si>
    <t>债务总限额</t>
  </si>
  <si>
    <t>新增债务限额</t>
  </si>
  <si>
    <t>一般债务总限额</t>
  </si>
  <si>
    <t>专项债务总限额</t>
  </si>
  <si>
    <t>新增一般债务限额</t>
  </si>
  <si>
    <t>其中：新增外债限额</t>
  </si>
  <si>
    <t>新增专项债务限额</t>
  </si>
  <si>
    <t>新增土地储备专项债务限额</t>
  </si>
  <si>
    <t>新增收费公路专项债务限额</t>
  </si>
  <si>
    <t>新增棚改专项债务限额</t>
  </si>
  <si>
    <t>新增其他专项债务限额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</si>
</sst>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4" formatCode="_ &quot;￥&quot;* #,##0.00_ ;_ &quot;￥&quot;* \-#,##0.00_ ;_ &quot;￥&quot;* &quot;-&quot;??_ ;_ @_ "/>
    <numFmt numFmtId="176" formatCode="_-* #,##0.00_-;\-* #,##0.00_-;_-* &quot;-&quot;??_-;_-@_-"/>
    <numFmt numFmtId="177" formatCode="0.0%"/>
    <numFmt numFmtId="178" formatCode="0_ "/>
    <numFmt numFmtId="179" formatCode="0_);[Red]\(0\)"/>
    <numFmt numFmtId="180" formatCode="0.0"/>
    <numFmt numFmtId="181" formatCode="0.00_);[Red]\(0.00\)"/>
  </numFmts>
  <fonts count="65">
    <font>
      <sz val="12"/>
      <name val="宋体"/>
      <charset val="134"/>
    </font>
    <font>
      <sz val="10"/>
      <color theme="1"/>
      <name val="宋体"/>
      <charset val="134"/>
      <scheme val="minor"/>
    </font>
    <font>
      <sz val="14"/>
      <name val="黑体"/>
      <charset val="134"/>
    </font>
    <font>
      <sz val="10"/>
      <name val="宋体"/>
      <charset val="134"/>
    </font>
    <font>
      <b/>
      <sz val="18"/>
      <color indexed="8"/>
      <name val="宋体"/>
      <charset val="134"/>
    </font>
    <font>
      <b/>
      <sz val="18"/>
      <name val="宋体"/>
      <charset val="134"/>
    </font>
    <font>
      <b/>
      <sz val="11"/>
      <name val="宋体"/>
      <charset val="134"/>
    </font>
    <font>
      <sz val="11"/>
      <name val="宋体"/>
      <charset val="134"/>
    </font>
    <font>
      <sz val="11"/>
      <color indexed="8"/>
      <name val="宋体"/>
      <charset val="134"/>
    </font>
    <font>
      <b/>
      <sz val="11"/>
      <color indexed="8"/>
      <name val="宋体"/>
      <charset val="134"/>
    </font>
    <font>
      <b/>
      <sz val="11"/>
      <color theme="1"/>
      <name val="宋体"/>
      <charset val="134"/>
      <scheme val="minor"/>
    </font>
    <font>
      <sz val="11"/>
      <color theme="1"/>
      <name val="宋体"/>
      <charset val="134"/>
      <scheme val="minor"/>
    </font>
    <font>
      <b/>
      <sz val="10"/>
      <name val="宋体"/>
      <charset val="134"/>
    </font>
    <font>
      <sz val="10"/>
      <name val="Times New Roman"/>
      <charset val="134"/>
    </font>
    <font>
      <b/>
      <sz val="18"/>
      <name val="宋体"/>
      <charset val="134"/>
      <scheme val="major"/>
    </font>
    <font>
      <sz val="11"/>
      <color indexed="10"/>
      <name val="宋体"/>
      <charset val="134"/>
    </font>
    <font>
      <b/>
      <sz val="12"/>
      <name val="宋体"/>
      <charset val="134"/>
    </font>
    <font>
      <sz val="11"/>
      <name val="Times New Roman"/>
      <charset val="134"/>
    </font>
    <font>
      <b/>
      <sz val="11"/>
      <name val="宋体"/>
      <charset val="134"/>
      <scheme val="major"/>
    </font>
    <font>
      <sz val="10"/>
      <color theme="1"/>
      <name val="宋体"/>
      <charset val="134"/>
    </font>
    <font>
      <b/>
      <sz val="18"/>
      <color theme="1"/>
      <name val="宋体"/>
      <charset val="134"/>
    </font>
    <font>
      <sz val="11"/>
      <color theme="1"/>
      <name val="宋体"/>
      <charset val="134"/>
    </font>
    <font>
      <b/>
      <sz val="11"/>
      <color theme="1"/>
      <name val="宋体"/>
      <charset val="134"/>
    </font>
    <font>
      <sz val="18"/>
      <name val="黑体"/>
      <charset val="134"/>
    </font>
    <font>
      <b/>
      <sz val="11"/>
      <name val="宋体"/>
      <charset val="134"/>
      <scheme val="minor"/>
    </font>
    <font>
      <sz val="10"/>
      <name val="宋体"/>
      <charset val="134"/>
      <scheme val="minor"/>
    </font>
    <font>
      <sz val="10"/>
      <name val="Arial"/>
      <charset val="134"/>
    </font>
    <font>
      <sz val="14"/>
      <name val="宋体"/>
      <charset val="134"/>
      <scheme val="minor"/>
    </font>
    <font>
      <b/>
      <sz val="30"/>
      <name val="黑体"/>
      <charset val="134"/>
    </font>
    <font>
      <sz val="20"/>
      <name val="宋体"/>
      <charset val="134"/>
    </font>
    <font>
      <sz val="24"/>
      <name val="宋体"/>
      <charset val="134"/>
    </font>
    <font>
      <b/>
      <sz val="14"/>
      <name val="宋体"/>
      <charset val="134"/>
    </font>
    <font>
      <sz val="22"/>
      <name val="黑体"/>
      <charset val="134"/>
    </font>
    <font>
      <sz val="20"/>
      <name val="黑体"/>
      <charset val="134"/>
    </font>
    <font>
      <sz val="10"/>
      <name val="黑体"/>
      <charset val="134"/>
    </font>
    <font>
      <b/>
      <sz val="12"/>
      <name val="宋体"/>
      <charset val="134"/>
      <scheme val="minor"/>
    </font>
    <font>
      <sz val="11"/>
      <name val="宋体"/>
      <charset val="134"/>
      <scheme val="minor"/>
    </font>
    <font>
      <sz val="16"/>
      <name val="仿宋_GB2312"/>
      <charset val="134"/>
    </font>
    <font>
      <b/>
      <sz val="10"/>
      <name val="Arial"/>
      <charset val="134"/>
    </font>
    <font>
      <sz val="11"/>
      <name val="Arial"/>
      <charset val="134"/>
    </font>
    <font>
      <b/>
      <sz val="11"/>
      <name val="Arial"/>
      <charset val="134"/>
    </font>
    <font>
      <i/>
      <sz val="11"/>
      <name val="宋体"/>
      <charset val="134"/>
      <scheme val="minor"/>
    </font>
    <font>
      <b/>
      <sz val="11"/>
      <color theme="1"/>
      <name val="黑体"/>
      <charset val="134"/>
    </font>
    <font>
      <sz val="9"/>
      <color indexed="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楷体_GB2312"/>
      <charset val="134"/>
    </font>
    <font>
      <sz val="12"/>
      <name val="Times New Roman"/>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6" fontId="0" fillId="0" borderId="0" applyFont="0" applyFill="0" applyBorder="0" applyAlignment="0" applyProtection="0">
      <alignment vertical="center"/>
    </xf>
    <xf numFmtId="44" fontId="11" fillId="0" borderId="0" applyFont="0" applyFill="0" applyBorder="0" applyAlignment="0" applyProtection="0">
      <alignment vertical="center"/>
    </xf>
    <xf numFmtId="9" fontId="0"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1" fillId="4" borderId="18"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9" applyNumberFormat="0" applyFill="0" applyAlignment="0" applyProtection="0">
      <alignment vertical="center"/>
    </xf>
    <xf numFmtId="0" fontId="50" fillId="0" borderId="19" applyNumberFormat="0" applyFill="0" applyAlignment="0" applyProtection="0">
      <alignment vertical="center"/>
    </xf>
    <xf numFmtId="0" fontId="51" fillId="0" borderId="20" applyNumberFormat="0" applyFill="0" applyAlignment="0" applyProtection="0">
      <alignment vertical="center"/>
    </xf>
    <xf numFmtId="0" fontId="51" fillId="0" borderId="0" applyNumberFormat="0" applyFill="0" applyBorder="0" applyAlignment="0" applyProtection="0">
      <alignment vertical="center"/>
    </xf>
    <xf numFmtId="0" fontId="52" fillId="5" borderId="21" applyNumberFormat="0" applyAlignment="0" applyProtection="0">
      <alignment vertical="center"/>
    </xf>
    <xf numFmtId="0" fontId="53" fillId="6" borderId="22" applyNumberFormat="0" applyAlignment="0" applyProtection="0">
      <alignment vertical="center"/>
    </xf>
    <xf numFmtId="0" fontId="54" fillId="6" borderId="21" applyNumberFormat="0" applyAlignment="0" applyProtection="0">
      <alignment vertical="center"/>
    </xf>
    <xf numFmtId="0" fontId="55" fillId="7" borderId="23" applyNumberFormat="0" applyAlignment="0" applyProtection="0">
      <alignment vertical="center"/>
    </xf>
    <xf numFmtId="0" fontId="56" fillId="0" borderId="24" applyNumberFormat="0" applyFill="0" applyAlignment="0" applyProtection="0">
      <alignment vertical="center"/>
    </xf>
    <xf numFmtId="0" fontId="57" fillId="0" borderId="25"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xf numFmtId="0" fontId="11"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6" fillId="0" borderId="0"/>
    <xf numFmtId="0" fontId="63" fillId="0" borderId="0"/>
    <xf numFmtId="0" fontId="64" fillId="0" borderId="0"/>
    <xf numFmtId="0" fontId="64" fillId="0" borderId="0"/>
    <xf numFmtId="0" fontId="0" fillId="0" borderId="0"/>
    <xf numFmtId="0" fontId="0" fillId="0" borderId="0"/>
  </cellStyleXfs>
  <cellXfs count="312">
    <xf numFmtId="0" fontId="0" fillId="0" borderId="0" xfId="0" applyFont="1" applyAlignment="1">
      <alignment vertical="center"/>
    </xf>
    <xf numFmtId="0" fontId="1" fillId="0" borderId="0" xfId="0" applyFont="1" applyFill="1" applyAlignment="1">
      <alignment vertical="center" wrapText="1"/>
    </xf>
    <xf numFmtId="0" fontId="0" fillId="0" borderId="0" xfId="0" applyFont="1" applyFill="1" applyAlignment="1">
      <alignment vertical="center"/>
    </xf>
    <xf numFmtId="177" fontId="2" fillId="0" borderId="0" xfId="0" applyNumberFormat="1" applyFont="1" applyAlignment="1">
      <alignment horizontal="left" vertical="center" wrapText="1"/>
    </xf>
    <xf numFmtId="178" fontId="3" fillId="0" borderId="0" xfId="49" applyNumberFormat="1" applyFont="1" applyFill="1" applyAlignment="1">
      <alignment horizontal="center" vertical="center" wrapText="1"/>
    </xf>
    <xf numFmtId="49" fontId="4" fillId="0" borderId="0" xfId="49" applyNumberFormat="1" applyFont="1" applyFill="1" applyAlignment="1">
      <alignment horizontal="center" vertical="center" wrapText="1"/>
    </xf>
    <xf numFmtId="0" fontId="5" fillId="0" borderId="0" xfId="0" applyNumberFormat="1" applyFont="1" applyFill="1" applyAlignment="1" applyProtection="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0" xfId="0" applyNumberFormat="1" applyFont="1" applyFill="1" applyAlignment="1" applyProtection="1">
      <alignment horizontal="center" vertical="center"/>
    </xf>
    <xf numFmtId="0" fontId="3" fillId="0" borderId="0" xfId="49" applyFont="1" applyFill="1" applyAlignment="1">
      <alignment vertical="center" wrapText="1"/>
    </xf>
    <xf numFmtId="178" fontId="4" fillId="0" borderId="0" xfId="49" applyNumberFormat="1" applyFont="1" applyFill="1" applyAlignment="1">
      <alignment horizontal="center" vertical="center" wrapText="1"/>
    </xf>
    <xf numFmtId="178" fontId="5" fillId="0" borderId="0" xfId="49" applyNumberFormat="1" applyFont="1" applyFill="1" applyAlignment="1">
      <alignment horizontal="center" vertical="center" wrapText="1"/>
    </xf>
    <xf numFmtId="49" fontId="8" fillId="0" borderId="0" xfId="49" applyNumberFormat="1" applyFont="1" applyFill="1" applyAlignment="1">
      <alignment vertical="center" wrapText="1"/>
    </xf>
    <xf numFmtId="178" fontId="8" fillId="0" borderId="0" xfId="49" applyNumberFormat="1" applyFont="1" applyFill="1" applyAlignment="1">
      <alignment horizontal="center" vertical="center" wrapText="1"/>
    </xf>
    <xf numFmtId="178" fontId="7" fillId="0" borderId="0" xfId="49" applyNumberFormat="1" applyFont="1" applyFill="1" applyAlignment="1">
      <alignment horizontal="center" vertical="center" wrapText="1"/>
    </xf>
    <xf numFmtId="49" fontId="9" fillId="0" borderId="2" xfId="49" applyNumberFormat="1" applyFont="1" applyFill="1" applyBorder="1" applyAlignment="1">
      <alignment horizontal="center" vertical="center" wrapText="1"/>
    </xf>
    <xf numFmtId="178" fontId="9" fillId="0" borderId="3" xfId="49" applyNumberFormat="1" applyFont="1" applyFill="1" applyBorder="1" applyAlignment="1">
      <alignment horizontal="center" vertical="center" wrapText="1"/>
    </xf>
    <xf numFmtId="178" fontId="9" fillId="0" borderId="4" xfId="49" applyNumberFormat="1" applyFont="1" applyFill="1" applyBorder="1" applyAlignment="1">
      <alignment horizontal="center" vertical="center" wrapText="1"/>
    </xf>
    <xf numFmtId="178" fontId="9" fillId="0" borderId="5" xfId="49" applyNumberFormat="1" applyFont="1" applyFill="1" applyBorder="1" applyAlignment="1">
      <alignment horizontal="center" vertical="center" wrapText="1"/>
    </xf>
    <xf numFmtId="49" fontId="9" fillId="0" borderId="6" xfId="49"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49" fontId="8" fillId="0" borderId="7" xfId="49" applyNumberFormat="1"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49" fontId="8" fillId="0" borderId="8" xfId="49" applyNumberFormat="1" applyFont="1" applyFill="1" applyBorder="1" applyAlignment="1">
      <alignment horizontal="left" vertical="center" wrapText="1"/>
    </xf>
    <xf numFmtId="49" fontId="8" fillId="0" borderId="1" xfId="49" applyNumberFormat="1" applyFont="1" applyFill="1" applyBorder="1" applyAlignment="1">
      <alignment vertical="center" wrapText="1"/>
    </xf>
    <xf numFmtId="49" fontId="9" fillId="0" borderId="1" xfId="49" applyNumberFormat="1" applyFont="1" applyFill="1" applyBorder="1" applyAlignment="1">
      <alignment horizontal="center" vertical="center" wrapText="1"/>
    </xf>
    <xf numFmtId="49" fontId="8" fillId="0" borderId="1" xfId="49" applyNumberFormat="1" applyFont="1" applyFill="1" applyBorder="1" applyAlignment="1">
      <alignment horizontal="left" vertical="center" wrapText="1"/>
    </xf>
    <xf numFmtId="49" fontId="9" fillId="0" borderId="6" xfId="49" applyNumberFormat="1" applyFont="1" applyFill="1" applyBorder="1" applyAlignment="1">
      <alignment horizontal="left" vertical="center" wrapText="1"/>
    </xf>
    <xf numFmtId="0" fontId="0" fillId="0" borderId="0" xfId="0" applyFont="1" applyAlignment="1">
      <alignment horizontal="center" vertical="center"/>
    </xf>
    <xf numFmtId="0" fontId="12" fillId="0" borderId="0" xfId="52" applyFont="1">
      <alignment vertical="center"/>
    </xf>
    <xf numFmtId="0" fontId="13" fillId="0" borderId="0" xfId="52" applyFont="1" applyAlignment="1">
      <alignment horizontal="center" vertical="center"/>
    </xf>
    <xf numFmtId="0" fontId="13" fillId="0" borderId="0" xfId="52" applyFont="1" applyAlignment="1">
      <alignment horizontal="left" vertical="center"/>
    </xf>
    <xf numFmtId="178" fontId="3" fillId="0" borderId="0" xfId="50" applyNumberFormat="1" applyFont="1" applyAlignment="1">
      <alignment horizontal="right" vertical="center"/>
    </xf>
    <xf numFmtId="0" fontId="14" fillId="0" borderId="0" xfId="52" applyFont="1" applyAlignment="1">
      <alignment horizontal="center" vertical="center"/>
    </xf>
    <xf numFmtId="0" fontId="14" fillId="0" borderId="0" xfId="52" applyFont="1" applyAlignment="1">
      <alignment vertical="center"/>
    </xf>
    <xf numFmtId="0" fontId="7" fillId="0" borderId="0" xfId="52" applyFont="1" applyAlignment="1">
      <alignment horizontal="center" vertical="center"/>
    </xf>
    <xf numFmtId="0" fontId="7" fillId="0" borderId="0" xfId="52" applyFont="1">
      <alignment vertical="center"/>
    </xf>
    <xf numFmtId="178" fontId="7" fillId="0" borderId="0" xfId="52" applyNumberFormat="1" applyFont="1" applyAlignment="1">
      <alignment horizontal="right" vertical="center"/>
    </xf>
    <xf numFmtId="178" fontId="7" fillId="0" borderId="0" xfId="52" applyNumberFormat="1" applyFont="1" applyAlignment="1">
      <alignment horizontal="center" vertical="center"/>
    </xf>
    <xf numFmtId="0" fontId="6" fillId="0" borderId="1" xfId="52" applyFont="1" applyBorder="1" applyAlignment="1">
      <alignment horizontal="center" vertical="center"/>
    </xf>
    <xf numFmtId="178" fontId="6" fillId="0" borderId="1" xfId="52" applyNumberFormat="1" applyFont="1" applyBorder="1" applyAlignment="1">
      <alignment horizontal="center" vertical="center"/>
    </xf>
    <xf numFmtId="3" fontId="6" fillId="0" borderId="1" xfId="52" applyNumberFormat="1" applyFont="1" applyBorder="1">
      <alignment vertical="center"/>
    </xf>
    <xf numFmtId="3" fontId="7" fillId="0" borderId="1" xfId="52" applyNumberFormat="1" applyFont="1" applyBorder="1" applyAlignment="1">
      <alignment vertical="center" wrapText="1"/>
    </xf>
    <xf numFmtId="0" fontId="7" fillId="0" borderId="1" xfId="0" applyFont="1" applyBorder="1" applyAlignment="1">
      <alignment horizontal="center" vertical="center"/>
    </xf>
    <xf numFmtId="3" fontId="6" fillId="0" borderId="1" xfId="52" applyNumberFormat="1" applyFont="1" applyBorder="1" applyAlignment="1">
      <alignment horizontal="left" vertical="center"/>
    </xf>
    <xf numFmtId="3" fontId="7" fillId="0" borderId="1" xfId="52" applyNumberFormat="1" applyFont="1" applyBorder="1" applyAlignment="1">
      <alignment horizontal="left" vertical="center" wrapText="1"/>
    </xf>
    <xf numFmtId="3" fontId="7" fillId="0" borderId="1" xfId="52" applyNumberFormat="1" applyFont="1" applyBorder="1" applyAlignment="1">
      <alignment horizontal="left" vertical="center"/>
    </xf>
    <xf numFmtId="178" fontId="7" fillId="0" borderId="1" xfId="0" applyNumberFormat="1" applyFont="1" applyBorder="1" applyAlignment="1">
      <alignment horizontal="center" vertical="center"/>
    </xf>
    <xf numFmtId="178" fontId="7" fillId="0" borderId="1" xfId="52" applyNumberFormat="1" applyFont="1" applyBorder="1" applyAlignment="1">
      <alignment horizontal="center" vertical="center"/>
    </xf>
    <xf numFmtId="0" fontId="0" fillId="0" borderId="1" xfId="0" applyFont="1" applyBorder="1" applyAlignment="1">
      <alignment horizontal="center" vertical="center"/>
    </xf>
    <xf numFmtId="3" fontId="15" fillId="0" borderId="1" xfId="52" applyNumberFormat="1" applyFont="1" applyBorder="1">
      <alignment vertical="center"/>
    </xf>
    <xf numFmtId="0" fontId="7" fillId="0" borderId="1" xfId="52" applyFont="1" applyBorder="1" applyAlignment="1">
      <alignment horizontal="center" vertical="center"/>
    </xf>
    <xf numFmtId="0" fontId="16" fillId="0" borderId="1" xfId="0" applyFont="1" applyBorder="1" applyAlignment="1">
      <alignment horizontal="center" vertical="center"/>
    </xf>
    <xf numFmtId="0" fontId="7" fillId="0" borderId="0" xfId="0" applyFont="1" applyAlignment="1">
      <alignment vertical="center"/>
    </xf>
    <xf numFmtId="0" fontId="17" fillId="0" borderId="0" xfId="52" applyFont="1" applyAlignment="1">
      <alignment horizontal="left" vertical="center"/>
    </xf>
    <xf numFmtId="0" fontId="18" fillId="0" borderId="0" xfId="52" applyFont="1" applyAlignment="1">
      <alignment horizontal="center" vertical="center"/>
    </xf>
    <xf numFmtId="0" fontId="6" fillId="0" borderId="1" xfId="0" applyNumberFormat="1" applyFont="1" applyBorder="1" applyAlignment="1">
      <alignment horizontal="center" vertical="center"/>
    </xf>
    <xf numFmtId="3" fontId="7" fillId="0" borderId="1" xfId="52" applyNumberFormat="1" applyFont="1" applyBorder="1" applyAlignment="1">
      <alignment vertical="center"/>
    </xf>
    <xf numFmtId="0" fontId="6" fillId="0" borderId="1" xfId="52" applyNumberFormat="1" applyFont="1" applyBorder="1" applyAlignment="1">
      <alignment horizontal="center" vertical="center"/>
    </xf>
    <xf numFmtId="0" fontId="7" fillId="0" borderId="1" xfId="0" applyNumberFormat="1" applyFont="1" applyBorder="1" applyAlignment="1">
      <alignment horizontal="center" vertical="center"/>
    </xf>
    <xf numFmtId="3" fontId="7" fillId="0" borderId="1" xfId="52" applyNumberFormat="1" applyFont="1" applyBorder="1">
      <alignment vertical="center"/>
    </xf>
    <xf numFmtId="0" fontId="7" fillId="0" borderId="1" xfId="52" applyFont="1" applyBorder="1">
      <alignment vertical="center"/>
    </xf>
    <xf numFmtId="0" fontId="17" fillId="0" borderId="1" xfId="0" applyFont="1" applyBorder="1" applyAlignment="1">
      <alignment vertical="center"/>
    </xf>
    <xf numFmtId="0" fontId="7" fillId="0" borderId="1" xfId="52" applyFont="1" applyBorder="1" applyAlignment="1">
      <alignment horizontal="left" vertical="center" wrapText="1"/>
    </xf>
    <xf numFmtId="0" fontId="6" fillId="0" borderId="1" xfId="52" applyFont="1" applyBorder="1">
      <alignment vertical="center"/>
    </xf>
    <xf numFmtId="0" fontId="6" fillId="0" borderId="1" xfId="52" applyFont="1" applyBorder="1" applyAlignment="1">
      <alignment horizontal="left" vertical="center"/>
    </xf>
    <xf numFmtId="1" fontId="6" fillId="0" borderId="1" xfId="52" applyNumberFormat="1" applyFont="1" applyBorder="1" applyProtection="1">
      <alignment vertical="center"/>
      <protection locked="0"/>
    </xf>
    <xf numFmtId="0" fontId="6" fillId="0" borderId="1" xfId="0" applyFont="1" applyBorder="1" applyAlignment="1">
      <alignment horizontal="center" vertical="center"/>
    </xf>
    <xf numFmtId="0" fontId="19" fillId="0" borderId="0" xfId="0" applyFont="1" applyFill="1" applyAlignment="1">
      <alignment vertical="center" wrapText="1"/>
    </xf>
    <xf numFmtId="178" fontId="19" fillId="0" borderId="0" xfId="0" applyNumberFormat="1" applyFont="1" applyFill="1" applyAlignment="1">
      <alignment horizontal="right" vertical="center" wrapText="1"/>
    </xf>
    <xf numFmtId="0" fontId="20" fillId="0" borderId="0" xfId="0" applyFont="1" applyFill="1" applyAlignment="1" applyProtection="1">
      <alignment horizontal="center" vertical="center" wrapText="1"/>
      <protection locked="0"/>
    </xf>
    <xf numFmtId="0" fontId="21" fillId="0" borderId="0" xfId="0" applyFont="1" applyFill="1" applyAlignment="1">
      <alignment horizontal="left" vertical="center" wrapText="1"/>
    </xf>
    <xf numFmtId="178" fontId="21" fillId="0" borderId="0" xfId="0" applyNumberFormat="1" applyFont="1" applyFill="1" applyAlignment="1">
      <alignment horizontal="right" vertical="center" wrapText="1"/>
    </xf>
    <xf numFmtId="0" fontId="22" fillId="0" borderId="1" xfId="0"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177" fontId="7" fillId="0" borderId="0" xfId="0" applyNumberFormat="1" applyFont="1" applyAlignment="1">
      <alignment horizontal="center" vertical="center" wrapText="1"/>
    </xf>
    <xf numFmtId="0" fontId="23" fillId="0" borderId="0" xfId="0" applyFont="1" applyAlignment="1" applyProtection="1">
      <alignment horizontal="center" vertical="center" wrapText="1"/>
      <protection locked="0"/>
    </xf>
    <xf numFmtId="0" fontId="23" fillId="0" borderId="0" xfId="0" applyFont="1" applyFill="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58" applyNumberFormat="1" applyFont="1" applyFill="1" applyBorder="1" applyAlignment="1" applyProtection="1">
      <alignment vertical="center" wrapText="1"/>
    </xf>
    <xf numFmtId="178" fontId="6" fillId="0" borderId="1" xfId="59" applyNumberFormat="1" applyFont="1" applyFill="1" applyBorder="1" applyAlignment="1">
      <alignment horizontal="center" vertical="center" wrapText="1"/>
    </xf>
    <xf numFmtId="178" fontId="6" fillId="0" borderId="1" xfId="59" applyNumberFormat="1" applyFont="1" applyBorder="1" applyAlignment="1">
      <alignment horizontal="center" vertical="center" wrapText="1"/>
    </xf>
    <xf numFmtId="1" fontId="6" fillId="0" borderId="1" xfId="58" applyNumberFormat="1" applyFont="1" applyFill="1" applyBorder="1" applyAlignment="1">
      <alignment horizontal="center" vertical="center" wrapText="1"/>
    </xf>
    <xf numFmtId="1" fontId="6" fillId="0" borderId="1" xfId="58" applyNumberFormat="1" applyFont="1" applyBorder="1" applyAlignment="1">
      <alignment horizontal="center" vertical="center" wrapText="1"/>
    </xf>
    <xf numFmtId="179" fontId="24" fillId="0" borderId="1" xfId="57"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7" fillId="0" borderId="1" xfId="58" applyNumberFormat="1" applyFont="1" applyFill="1" applyBorder="1" applyAlignment="1" applyProtection="1">
      <alignment vertical="center" wrapText="1"/>
    </xf>
    <xf numFmtId="0" fontId="7"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1" xfId="58" applyNumberFormat="1" applyFont="1" applyFill="1" applyBorder="1" applyAlignment="1" applyProtection="1">
      <alignment horizontal="left" vertical="center" wrapText="1"/>
    </xf>
    <xf numFmtId="14" fontId="7" fillId="0" borderId="1" xfId="58" applyNumberFormat="1" applyFont="1" applyFill="1" applyBorder="1" applyAlignment="1" applyProtection="1">
      <alignment horizontal="left" vertical="center" wrapText="1"/>
    </xf>
    <xf numFmtId="14" fontId="6" fillId="0" borderId="1" xfId="58" applyNumberFormat="1" applyFont="1" applyFill="1" applyBorder="1" applyAlignment="1" applyProtection="1">
      <alignment horizontal="left" vertical="center" wrapText="1"/>
    </xf>
    <xf numFmtId="179" fontId="24" fillId="0" borderId="1" xfId="1" applyNumberFormat="1" applyFont="1" applyFill="1" applyBorder="1" applyAlignment="1">
      <alignment horizontal="center" vertical="center" wrapText="1"/>
    </xf>
    <xf numFmtId="1" fontId="6" fillId="0" borderId="1" xfId="0" applyNumberFormat="1" applyFont="1" applyBorder="1" applyAlignment="1">
      <alignment horizontal="center" vertical="center"/>
    </xf>
    <xf numFmtId="179" fontId="25" fillId="0" borderId="1" xfId="60" applyNumberFormat="1" applyFont="1" applyFill="1" applyBorder="1" applyAlignment="1">
      <alignment horizontal="center" vertical="center" wrapText="1"/>
    </xf>
    <xf numFmtId="0" fontId="6" fillId="0" borderId="9" xfId="58" applyNumberFormat="1" applyFont="1" applyFill="1" applyBorder="1" applyAlignment="1" applyProtection="1">
      <alignment horizontal="left" vertical="center" wrapText="1"/>
    </xf>
    <xf numFmtId="0" fontId="6" fillId="0" borderId="1" xfId="58" applyNumberFormat="1" applyFont="1" applyFill="1" applyBorder="1" applyAlignment="1" applyProtection="1">
      <alignment horizontal="left" vertical="center" wrapText="1"/>
    </xf>
    <xf numFmtId="0" fontId="6" fillId="0" borderId="1" xfId="58" applyNumberFormat="1" applyFont="1" applyFill="1" applyBorder="1" applyAlignment="1" applyProtection="1">
      <alignment horizontal="center" vertical="center" wrapText="1"/>
    </xf>
    <xf numFmtId="9" fontId="6" fillId="0" borderId="1" xfId="3" applyNumberFormat="1" applyFont="1" applyFill="1" applyBorder="1" applyAlignment="1" applyProtection="1">
      <alignment horizontal="center" vertical="center" wrapText="1"/>
    </xf>
    <xf numFmtId="0" fontId="26" fillId="0" borderId="0" xfId="0" applyFont="1"/>
    <xf numFmtId="0" fontId="27" fillId="0" borderId="0" xfId="0" applyFont="1" applyAlignment="1">
      <alignment horizontal="left" wrapText="1"/>
    </xf>
    <xf numFmtId="0" fontId="28" fillId="0" borderId="0" xfId="0" applyFont="1" applyAlignment="1">
      <alignment horizontal="center" vertical="center" wrapText="1"/>
    </xf>
    <xf numFmtId="57" fontId="29" fillId="0" borderId="0" xfId="0" applyNumberFormat="1" applyFont="1" applyAlignment="1">
      <alignment horizontal="center" vertical="center"/>
    </xf>
    <xf numFmtId="0" fontId="30" fillId="0" borderId="0" xfId="0" applyFont="1" applyAlignment="1">
      <alignment vertical="center"/>
    </xf>
    <xf numFmtId="57" fontId="29" fillId="0" borderId="0" xfId="0" applyNumberFormat="1" applyFont="1" applyAlignment="1">
      <alignment vertical="center"/>
    </xf>
    <xf numFmtId="0" fontId="0" fillId="0" borderId="0" xfId="0" applyFont="1" applyFill="1" applyBorder="1" applyAlignment="1"/>
    <xf numFmtId="0" fontId="31" fillId="0" borderId="0" xfId="0" applyFont="1" applyAlignment="1">
      <alignment vertical="center"/>
    </xf>
    <xf numFmtId="0" fontId="5"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vertical="center"/>
    </xf>
    <xf numFmtId="178" fontId="7" fillId="0" borderId="1" xfId="0" applyNumberFormat="1" applyFont="1" applyFill="1" applyBorder="1" applyAlignment="1" applyProtection="1">
      <alignment horizontal="center" vertical="center"/>
    </xf>
    <xf numFmtId="3"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7" fillId="0" borderId="0" xfId="0" applyFont="1" applyAlignment="1">
      <alignment horizontal="center" vertical="center"/>
    </xf>
    <xf numFmtId="0" fontId="6" fillId="0" borderId="1" xfId="0" applyNumberFormat="1" applyFont="1" applyFill="1" applyBorder="1" applyAlignment="1" applyProtection="1">
      <alignment horizontal="center" vertical="center" wrapText="1"/>
    </xf>
    <xf numFmtId="0" fontId="6" fillId="0" borderId="10" xfId="0" applyNumberFormat="1" applyFont="1" applyFill="1" applyBorder="1" applyAlignment="1">
      <alignment horizontal="center" vertical="center"/>
    </xf>
    <xf numFmtId="0" fontId="7" fillId="0" borderId="10" xfId="0" applyFont="1" applyFill="1" applyBorder="1" applyAlignment="1">
      <alignment vertical="center"/>
    </xf>
    <xf numFmtId="0" fontId="7" fillId="0" borderId="10" xfId="0" applyNumberFormat="1" applyFont="1" applyFill="1" applyBorder="1" applyAlignment="1">
      <alignment horizontal="center" vertical="center"/>
    </xf>
    <xf numFmtId="0" fontId="3" fillId="0" borderId="10" xfId="0" applyFont="1" applyFill="1" applyBorder="1" applyAlignment="1">
      <alignment vertical="center"/>
    </xf>
    <xf numFmtId="0" fontId="7" fillId="0" borderId="11" xfId="0" applyNumberFormat="1" applyFont="1" applyFill="1" applyBorder="1" applyAlignment="1">
      <alignment horizontal="center" vertical="center"/>
    </xf>
    <xf numFmtId="0" fontId="3" fillId="0" borderId="12" xfId="0" applyFont="1" applyFill="1" applyBorder="1" applyAlignment="1">
      <alignment vertical="center"/>
    </xf>
    <xf numFmtId="0" fontId="7" fillId="0" borderId="13" xfId="0" applyNumberFormat="1" applyFont="1" applyFill="1" applyBorder="1" applyAlignment="1">
      <alignment horizontal="center" vertical="center"/>
    </xf>
    <xf numFmtId="14" fontId="0" fillId="0" borderId="0" xfId="0" applyNumberFormat="1" applyFont="1" applyAlignment="1">
      <alignment vertical="center"/>
    </xf>
    <xf numFmtId="0" fontId="2"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vertical="center" wrapText="1"/>
    </xf>
    <xf numFmtId="0" fontId="24" fillId="0" borderId="0" xfId="0" applyFont="1" applyAlignment="1">
      <alignment horizontal="right" vertical="center" wrapText="1"/>
    </xf>
    <xf numFmtId="0" fontId="23" fillId="0" borderId="0" xfId="0" applyFont="1" applyAlignment="1">
      <alignment horizontal="center" vertical="center" wrapText="1"/>
    </xf>
    <xf numFmtId="0" fontId="25" fillId="0" borderId="0" xfId="0" applyFont="1" applyAlignment="1">
      <alignment horizontal="right" vertical="center" wrapText="1"/>
    </xf>
    <xf numFmtId="0" fontId="34" fillId="0" borderId="0" xfId="0" applyFont="1" applyAlignment="1">
      <alignment horizontal="right"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24" fillId="0" borderId="1" xfId="0" applyFont="1" applyBorder="1" applyAlignment="1">
      <alignment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1" fontId="36" fillId="0" borderId="1" xfId="0" applyNumberFormat="1" applyFont="1" applyFill="1" applyBorder="1" applyAlignment="1">
      <alignment vertical="center" wrapText="1"/>
    </xf>
    <xf numFmtId="1" fontId="36" fillId="0" borderId="1" xfId="0" applyNumberFormat="1" applyFont="1" applyFill="1" applyBorder="1" applyAlignment="1">
      <alignment horizontal="center" vertical="center" wrapText="1"/>
    </xf>
    <xf numFmtId="0" fontId="36" fillId="0" borderId="1" xfId="0" applyNumberFormat="1" applyFont="1" applyFill="1" applyBorder="1" applyAlignment="1" applyProtection="1">
      <alignment horizontal="left" vertical="center" wrapText="1"/>
    </xf>
    <xf numFmtId="178"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3" fontId="36" fillId="0" borderId="1" xfId="0" applyNumberFormat="1" applyFont="1" applyFill="1" applyBorder="1" applyAlignment="1" applyProtection="1">
      <alignment vertical="center" wrapText="1"/>
    </xf>
    <xf numFmtId="0" fontId="36" fillId="0" borderId="1" xfId="0" applyFont="1" applyFill="1" applyBorder="1" applyAlignment="1">
      <alignment horizontal="left" vertical="center" wrapText="1"/>
    </xf>
    <xf numFmtId="180" fontId="36"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1" fontId="24" fillId="0" borderId="1" xfId="0" applyNumberFormat="1" applyFont="1" applyFill="1" applyBorder="1" applyAlignment="1">
      <alignment horizontal="center" vertical="center" wrapText="1"/>
    </xf>
    <xf numFmtId="1" fontId="16" fillId="0" borderId="1" xfId="0" applyNumberFormat="1" applyFont="1" applyBorder="1" applyAlignment="1">
      <alignment horizontal="center" vertical="center"/>
    </xf>
    <xf numFmtId="0" fontId="35" fillId="0" borderId="1" xfId="0" applyFont="1" applyBorder="1" applyAlignment="1">
      <alignment horizontal="center" vertical="center" wrapText="1"/>
    </xf>
    <xf numFmtId="1" fontId="24" fillId="0" borderId="1" xfId="0" applyNumberFormat="1" applyFont="1" applyFill="1" applyBorder="1" applyAlignment="1">
      <alignment vertical="center" wrapText="1"/>
    </xf>
    <xf numFmtId="0" fontId="24" fillId="0" borderId="1" xfId="0" applyNumberFormat="1" applyFont="1" applyFill="1" applyBorder="1" applyAlignment="1" applyProtection="1">
      <alignment horizontal="left" vertical="center" wrapText="1"/>
    </xf>
    <xf numFmtId="3" fontId="24" fillId="0" borderId="1" xfId="0" applyNumberFormat="1" applyFont="1" applyFill="1" applyBorder="1" applyAlignment="1" applyProtection="1">
      <alignment vertical="center" wrapText="1"/>
    </xf>
    <xf numFmtId="0" fontId="24" fillId="0" borderId="0" xfId="0" applyFont="1" applyFill="1" applyAlignment="1">
      <alignment horizontal="center" vertical="center"/>
    </xf>
    <xf numFmtId="0" fontId="36" fillId="0" borderId="0" xfId="0" applyFont="1" applyFill="1" applyAlignment="1">
      <alignment horizontal="center" vertical="center"/>
    </xf>
    <xf numFmtId="0" fontId="2" fillId="0" borderId="0" xfId="0" applyFont="1" applyFill="1" applyAlignment="1">
      <alignment horizontal="left" vertical="center"/>
    </xf>
    <xf numFmtId="0" fontId="23" fillId="0" borderId="0" xfId="0" applyFont="1" applyFill="1" applyAlignment="1">
      <alignment horizontal="center" vertical="center"/>
    </xf>
    <xf numFmtId="0" fontId="36" fillId="0" borderId="0" xfId="0" applyFont="1" applyFill="1" applyAlignment="1">
      <alignment horizontal="right" vertical="center"/>
    </xf>
    <xf numFmtId="0" fontId="24" fillId="0" borderId="1" xfId="0" applyFont="1" applyFill="1" applyBorder="1" applyAlignment="1">
      <alignment horizontal="center" vertical="center"/>
    </xf>
    <xf numFmtId="0" fontId="24" fillId="0" borderId="1" xfId="0" applyFont="1" applyFill="1" applyBorder="1" applyAlignment="1">
      <alignment vertical="center"/>
    </xf>
    <xf numFmtId="1" fontId="36" fillId="0" borderId="1" xfId="0" applyNumberFormat="1" applyFont="1" applyFill="1" applyBorder="1" applyAlignment="1">
      <alignment horizontal="center" vertical="center"/>
    </xf>
    <xf numFmtId="178" fontId="24" fillId="0" borderId="1" xfId="0" applyNumberFormat="1" applyFont="1" applyFill="1" applyBorder="1" applyAlignment="1">
      <alignment horizontal="center" vertical="center"/>
    </xf>
    <xf numFmtId="0" fontId="24" fillId="0" borderId="1" xfId="0" applyFont="1" applyFill="1" applyBorder="1" applyAlignment="1">
      <alignment horizontal="left" vertical="center"/>
    </xf>
    <xf numFmtId="3" fontId="36" fillId="0" borderId="1" xfId="0" applyNumberFormat="1" applyFont="1" applyFill="1" applyBorder="1" applyAlignment="1">
      <alignment horizontal="center" vertical="center"/>
    </xf>
    <xf numFmtId="3" fontId="36" fillId="0" borderId="1" xfId="0" applyNumberFormat="1" applyFont="1" applyFill="1" applyBorder="1" applyAlignment="1" applyProtection="1">
      <alignment vertical="center"/>
    </xf>
    <xf numFmtId="0" fontId="36" fillId="0" borderId="1" xfId="0" applyFont="1" applyFill="1" applyBorder="1" applyAlignment="1">
      <alignment horizontal="center" vertical="center"/>
    </xf>
    <xf numFmtId="178" fontId="36" fillId="0" borderId="1" xfId="0" applyNumberFormat="1" applyFont="1" applyFill="1" applyBorder="1" applyAlignment="1">
      <alignment horizontal="center" vertical="center"/>
    </xf>
    <xf numFmtId="3" fontId="36" fillId="0" borderId="1" xfId="0" applyNumberFormat="1" applyFont="1" applyFill="1" applyBorder="1" applyAlignment="1" applyProtection="1">
      <alignment horizontal="left" vertical="center"/>
    </xf>
    <xf numFmtId="178" fontId="36" fillId="0" borderId="1" xfId="0" applyNumberFormat="1" applyFont="1" applyFill="1" applyBorder="1" applyAlignment="1" applyProtection="1">
      <alignment horizontal="center" vertical="center"/>
    </xf>
    <xf numFmtId="3" fontId="36" fillId="0" borderId="1"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left" vertical="center"/>
    </xf>
    <xf numFmtId="178" fontId="24" fillId="0" borderId="1" xfId="0" applyNumberFormat="1" applyFont="1" applyFill="1" applyBorder="1" applyAlignment="1" applyProtection="1">
      <alignment horizontal="center" vertical="center"/>
    </xf>
    <xf numFmtId="0" fontId="7" fillId="0" borderId="1" xfId="0" applyFont="1" applyBorder="1" applyAlignment="1">
      <alignment vertical="center"/>
    </xf>
    <xf numFmtId="14" fontId="36" fillId="0" borderId="0" xfId="0" applyNumberFormat="1" applyFont="1" applyFill="1" applyAlignment="1">
      <alignment horizontal="center" vertical="center"/>
    </xf>
    <xf numFmtId="0" fontId="24" fillId="0" borderId="0" xfId="0" applyFont="1" applyFill="1" applyAlignment="1">
      <alignment horizontal="left" vertical="center"/>
    </xf>
    <xf numFmtId="0" fontId="6" fillId="0" borderId="0" xfId="0" applyFont="1" applyFill="1" applyAlignment="1">
      <alignment horizontal="center" vertical="center" wrapText="1"/>
    </xf>
    <xf numFmtId="0" fontId="2" fillId="0" borderId="0" xfId="0" applyFont="1" applyAlignment="1">
      <alignment horizontal="left" vertical="center"/>
    </xf>
    <xf numFmtId="0" fontId="23" fillId="0" borderId="0" xfId="0" applyFont="1" applyAlignment="1">
      <alignment horizontal="center" vertical="center"/>
    </xf>
    <xf numFmtId="0" fontId="7" fillId="0" borderId="17" xfId="0" applyFont="1" applyBorder="1" applyAlignment="1">
      <alignment horizontal="right" vertical="center"/>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7" fillId="0" borderId="0" xfId="0" applyFont="1" applyAlignment="1">
      <alignment horizontal="justify"/>
    </xf>
    <xf numFmtId="0" fontId="7"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vertical="center" wrapText="1"/>
    </xf>
    <xf numFmtId="179" fontId="7" fillId="2"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8" fillId="0" borderId="1" xfId="54" applyNumberFormat="1" applyFont="1" applyFill="1" applyBorder="1" applyAlignment="1">
      <alignment horizontal="center" vertical="center" wrapText="1"/>
    </xf>
    <xf numFmtId="178" fontId="8" fillId="0" borderId="1" xfId="54" applyNumberFormat="1" applyFont="1" applyFill="1" applyBorder="1" applyAlignment="1">
      <alignment horizontal="center" vertical="center" wrapText="1"/>
    </xf>
    <xf numFmtId="0" fontId="8" fillId="0" borderId="1" xfId="54" applyFont="1" applyFill="1" applyBorder="1" applyAlignment="1">
      <alignment horizontal="center" vertical="center" wrapText="1"/>
    </xf>
    <xf numFmtId="178" fontId="12" fillId="0" borderId="1" xfId="0" applyNumberFormat="1" applyFont="1" applyFill="1" applyBorder="1" applyAlignment="1">
      <alignment horizontal="center" vertical="center"/>
    </xf>
    <xf numFmtId="0" fontId="7" fillId="0" borderId="1" xfId="54" applyFont="1" applyFill="1" applyBorder="1" applyAlignment="1">
      <alignment horizontal="center" vertical="center" wrapText="1"/>
    </xf>
    <xf numFmtId="0" fontId="21" fillId="0" borderId="1" xfId="54" applyFont="1" applyFill="1" applyBorder="1" applyAlignment="1">
      <alignment horizontal="center" vertical="center" wrapText="1"/>
    </xf>
    <xf numFmtId="178" fontId="21" fillId="0" borderId="1" xfId="54" applyNumberFormat="1" applyFont="1" applyFill="1" applyBorder="1" applyAlignment="1">
      <alignment horizontal="center" vertical="center" wrapText="1"/>
    </xf>
    <xf numFmtId="178" fontId="7" fillId="0" borderId="1" xfId="54" applyNumberFormat="1" applyFont="1" applyFill="1" applyBorder="1" applyAlignment="1">
      <alignment horizontal="center" vertical="center" wrapText="1"/>
    </xf>
    <xf numFmtId="181" fontId="7" fillId="0" borderId="1" xfId="58" applyNumberFormat="1" applyFont="1" applyFill="1" applyBorder="1" applyAlignment="1">
      <alignment horizontal="center" vertical="center" wrapText="1"/>
    </xf>
    <xf numFmtId="178" fontId="7" fillId="0" borderId="1" xfId="58" applyNumberFormat="1" applyFont="1" applyFill="1" applyBorder="1" applyAlignment="1">
      <alignment horizontal="center" vertical="center" wrapText="1"/>
    </xf>
    <xf numFmtId="179" fontId="7" fillId="0" borderId="1" xfId="58" applyNumberFormat="1" applyFont="1" applyFill="1" applyBorder="1" applyAlignment="1">
      <alignment horizontal="center" vertical="center" wrapText="1"/>
    </xf>
    <xf numFmtId="0" fontId="38" fillId="0" borderId="0" xfId="0" applyFont="1" applyAlignment="1">
      <alignment horizontal="center" vertical="top"/>
    </xf>
    <xf numFmtId="0" fontId="26" fillId="0" borderId="0" xfId="0" applyFont="1" applyAlignment="1">
      <alignment horizontal="center" vertical="top"/>
    </xf>
    <xf numFmtId="0" fontId="26" fillId="0" borderId="0" xfId="0" applyFont="1" applyAlignment="1">
      <alignment horizontal="center" vertical="center"/>
    </xf>
    <xf numFmtId="0" fontId="33" fillId="3" borderId="0" xfId="0" applyNumberFormat="1" applyFont="1" applyFill="1" applyBorder="1" applyAlignment="1" applyProtection="1">
      <alignment horizontal="center" vertical="top"/>
    </xf>
    <xf numFmtId="0" fontId="5" fillId="3" borderId="17" xfId="0" applyNumberFormat="1" applyFont="1" applyFill="1" applyBorder="1" applyAlignment="1" applyProtection="1">
      <alignment horizontal="center" vertical="top"/>
    </xf>
    <xf numFmtId="0" fontId="7" fillId="3" borderId="17"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38" fillId="0" borderId="1" xfId="0" applyFont="1" applyBorder="1" applyAlignment="1">
      <alignment horizontal="center" vertical="top"/>
    </xf>
    <xf numFmtId="0" fontId="6" fillId="0" borderId="1" xfId="0" applyFont="1" applyFill="1" applyBorder="1" applyAlignment="1">
      <alignment horizontal="left" vertical="center" wrapText="1"/>
    </xf>
    <xf numFmtId="0" fontId="6" fillId="0" borderId="1" xfId="0" applyFont="1" applyBorder="1" applyAlignment="1">
      <alignment horizontal="left" vertical="center"/>
    </xf>
    <xf numFmtId="0" fontId="7" fillId="0" borderId="1" xfId="0" applyFont="1" applyBorder="1" applyAlignment="1">
      <alignment horizontal="left" vertical="center"/>
    </xf>
    <xf numFmtId="178" fontId="6" fillId="0" borderId="1" xfId="0" applyNumberFormat="1" applyFont="1" applyBorder="1" applyAlignment="1">
      <alignment horizontal="center" vertical="center"/>
    </xf>
    <xf numFmtId="3" fontId="26" fillId="0" borderId="1" xfId="0" applyNumberFormat="1" applyFont="1" applyBorder="1" applyAlignment="1">
      <alignment horizontal="center" vertical="top"/>
    </xf>
    <xf numFmtId="0" fontId="22" fillId="0" borderId="1" xfId="53" applyFont="1" applyFill="1" applyBorder="1" applyAlignment="1">
      <alignment vertical="center" wrapText="1"/>
    </xf>
    <xf numFmtId="178" fontId="22" fillId="0" borderId="1" xfId="53" applyNumberFormat="1" applyFont="1" applyFill="1" applyBorder="1" applyAlignment="1">
      <alignment horizontal="center" vertical="center" wrapText="1"/>
    </xf>
    <xf numFmtId="0" fontId="7" fillId="0" borderId="1" xfId="0" applyNumberFormat="1" applyFont="1" applyFill="1" applyBorder="1" applyAlignment="1" applyProtection="1">
      <alignment horizontal="left" vertical="center"/>
    </xf>
    <xf numFmtId="3" fontId="7" fillId="0" borderId="1" xfId="0" applyNumberFormat="1" applyFont="1" applyFill="1" applyBorder="1" applyAlignment="1" applyProtection="1">
      <alignment horizontal="left" vertical="center"/>
    </xf>
    <xf numFmtId="0" fontId="22" fillId="0" borderId="1" xfId="53" applyFont="1" applyFill="1" applyBorder="1" applyAlignment="1">
      <alignment horizontal="center" vertical="center" wrapText="1"/>
    </xf>
    <xf numFmtId="0" fontId="21" fillId="0" borderId="1" xfId="53" applyFont="1" applyFill="1" applyBorder="1" applyAlignment="1">
      <alignment vertical="center" wrapText="1"/>
    </xf>
    <xf numFmtId="0" fontId="21" fillId="0" borderId="1" xfId="53" applyFont="1" applyFill="1" applyBorder="1" applyAlignment="1">
      <alignment horizontal="center" vertical="center" wrapText="1"/>
    </xf>
    <xf numFmtId="178" fontId="21" fillId="0" borderId="1" xfId="53" applyNumberFormat="1" applyFont="1" applyFill="1" applyBorder="1" applyAlignment="1">
      <alignment horizontal="center" vertical="center" wrapText="1"/>
    </xf>
    <xf numFmtId="0" fontId="6" fillId="0" borderId="1" xfId="0" applyNumberFormat="1" applyFont="1" applyFill="1" applyBorder="1" applyAlignment="1" applyProtection="1">
      <alignment horizontal="left" vertical="center"/>
    </xf>
    <xf numFmtId="178" fontId="6" fillId="0" borderId="1" xfId="0" applyNumberFormat="1" applyFont="1" applyFill="1" applyBorder="1" applyAlignment="1" applyProtection="1">
      <alignment horizontal="center" vertical="center"/>
    </xf>
    <xf numFmtId="0" fontId="39" fillId="0" borderId="1" xfId="0" applyFont="1" applyBorder="1" applyAlignment="1">
      <alignment vertical="center"/>
    </xf>
    <xf numFmtId="0" fontId="21" fillId="0" borderId="1" xfId="53" applyFont="1" applyBorder="1" applyAlignment="1">
      <alignment vertical="center" wrapText="1"/>
    </xf>
    <xf numFmtId="0" fontId="21" fillId="0" borderId="1" xfId="53" applyFont="1" applyBorder="1" applyAlignment="1">
      <alignment horizontal="center" vertical="center" wrapText="1"/>
    </xf>
    <xf numFmtId="0" fontId="40" fillId="0" borderId="1" xfId="0" applyFont="1" applyBorder="1" applyAlignment="1">
      <alignment vertical="center"/>
    </xf>
    <xf numFmtId="0" fontId="39" fillId="0" borderId="1" xfId="0" applyFont="1" applyBorder="1" applyAlignment="1">
      <alignment horizontal="center" vertical="center"/>
    </xf>
    <xf numFmtId="0" fontId="7" fillId="0" borderId="1" xfId="53" applyFont="1" applyFill="1" applyBorder="1" applyAlignment="1">
      <alignment horizontal="center" vertical="center" wrapText="1"/>
    </xf>
    <xf numFmtId="178" fontId="7" fillId="0" borderId="1" xfId="53" applyNumberFormat="1" applyFont="1" applyFill="1" applyBorder="1" applyAlignment="1">
      <alignment horizontal="center" vertical="center" wrapText="1"/>
    </xf>
    <xf numFmtId="0" fontId="7" fillId="0" borderId="16" xfId="0" applyNumberFormat="1" applyFont="1" applyFill="1" applyBorder="1" applyAlignment="1" applyProtection="1">
      <alignment horizontal="left" vertical="center"/>
    </xf>
    <xf numFmtId="0" fontId="7" fillId="0" borderId="1" xfId="0" applyNumberFormat="1" applyFont="1" applyFill="1" applyBorder="1" applyAlignment="1" applyProtection="1">
      <alignment horizontal="left" vertical="top"/>
    </xf>
    <xf numFmtId="0" fontId="6" fillId="0" borderId="1" xfId="0" applyFont="1" applyBorder="1" applyAlignment="1">
      <alignment vertical="center"/>
    </xf>
    <xf numFmtId="0" fontId="6" fillId="0" borderId="14" xfId="0" applyFont="1" applyBorder="1" applyAlignment="1">
      <alignment horizontal="center" vertical="center"/>
    </xf>
    <xf numFmtId="178" fontId="24" fillId="0" borderId="14" xfId="0" applyNumberFormat="1" applyFont="1" applyBorder="1" applyAlignment="1">
      <alignment horizontal="center" vertical="center"/>
    </xf>
    <xf numFmtId="178" fontId="36" fillId="0" borderId="14" xfId="0" applyNumberFormat="1" applyFont="1" applyBorder="1" applyAlignment="1">
      <alignment horizontal="center" vertical="center"/>
    </xf>
    <xf numFmtId="178" fontId="7" fillId="0" borderId="1" xfId="0" applyNumberFormat="1" applyFont="1" applyFill="1" applyBorder="1" applyAlignment="1" applyProtection="1">
      <alignment horizontal="left" vertical="center"/>
    </xf>
    <xf numFmtId="0" fontId="39" fillId="0" borderId="1" xfId="0" applyFont="1" applyBorder="1" applyAlignment="1">
      <alignment horizontal="center" vertical="top"/>
    </xf>
    <xf numFmtId="0" fontId="39" fillId="0" borderId="1" xfId="0" applyFont="1" applyBorder="1" applyAlignment="1">
      <alignment horizontal="left" vertical="top"/>
    </xf>
    <xf numFmtId="0" fontId="26" fillId="0" borderId="1" xfId="0" applyFont="1" applyBorder="1" applyAlignment="1">
      <alignment horizontal="center" vertical="top"/>
    </xf>
    <xf numFmtId="0" fontId="7" fillId="0" borderId="14" xfId="0" applyFont="1" applyBorder="1" applyAlignment="1">
      <alignment horizontal="center" vertical="center"/>
    </xf>
    <xf numFmtId="0" fontId="7" fillId="0" borderId="14" xfId="0" applyFont="1" applyFill="1" applyBorder="1" applyAlignment="1">
      <alignment horizontal="center" vertical="center"/>
    </xf>
    <xf numFmtId="3" fontId="6" fillId="0"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left" vertical="center"/>
    </xf>
    <xf numFmtId="178" fontId="6" fillId="0" borderId="1" xfId="0" applyNumberFormat="1" applyFont="1" applyFill="1" applyBorder="1" applyAlignment="1">
      <alignment horizontal="center" vertical="center"/>
    </xf>
    <xf numFmtId="0" fontId="40" fillId="0" borderId="1" xfId="0" applyFont="1" applyBorder="1" applyAlignment="1">
      <alignment horizontal="center" vertical="center"/>
    </xf>
    <xf numFmtId="0" fontId="40" fillId="0" borderId="0" xfId="0" applyFont="1" applyAlignment="1">
      <alignment horizontal="center" vertical="top"/>
    </xf>
    <xf numFmtId="0" fontId="12" fillId="0" borderId="1" xfId="0" applyFont="1" applyBorder="1" applyAlignment="1">
      <alignment horizontal="center" vertical="top"/>
    </xf>
    <xf numFmtId="0" fontId="38" fillId="0" borderId="0" xfId="0" applyFont="1" applyAlignment="1">
      <alignment horizontal="center" vertical="center"/>
    </xf>
    <xf numFmtId="177" fontId="26" fillId="0" borderId="1" xfId="0" applyNumberFormat="1" applyFont="1" applyBorder="1" applyAlignment="1">
      <alignment horizontal="center" vertical="top"/>
    </xf>
    <xf numFmtId="0" fontId="41" fillId="0" borderId="0" xfId="0" applyFont="1" applyFill="1" applyAlignment="1">
      <alignment horizontal="center" vertical="center"/>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36" fillId="0" borderId="0" xfId="0" applyFont="1" applyFill="1" applyBorder="1" applyAlignment="1">
      <alignment horizontal="center" vertical="center"/>
    </xf>
    <xf numFmtId="0" fontId="36" fillId="0" borderId="0" xfId="0" applyFont="1" applyFill="1" applyBorder="1" applyAlignment="1">
      <alignment horizontal="right" vertical="center"/>
    </xf>
    <xf numFmtId="0" fontId="42" fillId="0" borderId="1" xfId="0" applyFont="1" applyFill="1" applyBorder="1" applyAlignment="1">
      <alignment horizontal="left" vertical="center" wrapText="1" shrinkToFit="1"/>
    </xf>
    <xf numFmtId="178" fontId="10" fillId="0" borderId="1" xfId="56" applyNumberFormat="1" applyFont="1" applyFill="1" applyBorder="1" applyAlignment="1">
      <alignment horizontal="center" vertical="center" wrapText="1"/>
    </xf>
    <xf numFmtId="0" fontId="10" fillId="0" borderId="1" xfId="0" applyFont="1" applyFill="1" applyBorder="1" applyAlignment="1">
      <alignment horizontal="left" vertical="center" wrapText="1" shrinkToFit="1"/>
    </xf>
    <xf numFmtId="178" fontId="11" fillId="0" borderId="1" xfId="55" applyNumberFormat="1" applyFont="1" applyFill="1" applyBorder="1" applyAlignment="1">
      <alignment horizontal="center" vertical="center" wrapText="1"/>
    </xf>
    <xf numFmtId="0" fontId="11" fillId="0" borderId="1" xfId="0" applyFont="1" applyFill="1" applyBorder="1" applyAlignment="1">
      <alignment horizontal="left" vertical="center" wrapText="1" shrinkToFit="1"/>
    </xf>
    <xf numFmtId="0" fontId="36" fillId="0" borderId="1" xfId="0" applyFont="1" applyFill="1" applyBorder="1" applyAlignment="1">
      <alignment horizontal="left" vertical="center" wrapText="1" shrinkToFit="1"/>
    </xf>
    <xf numFmtId="0" fontId="7" fillId="0" borderId="0" xfId="0" applyFont="1" applyFill="1" applyAlignment="1">
      <alignment vertical="center"/>
    </xf>
    <xf numFmtId="0" fontId="0" fillId="0" borderId="0" xfId="0" applyNumberFormat="1" applyFont="1" applyFill="1" applyAlignment="1">
      <alignment horizontal="center" vertical="center"/>
    </xf>
    <xf numFmtId="0" fontId="0" fillId="2" borderId="0" xfId="0" applyFont="1" applyFill="1" applyAlignment="1">
      <alignment vertical="center"/>
    </xf>
    <xf numFmtId="0" fontId="16" fillId="0" borderId="0" xfId="0" applyFont="1" applyFill="1" applyAlignment="1">
      <alignment vertical="center"/>
    </xf>
    <xf numFmtId="0" fontId="23" fillId="0" borderId="0" xfId="0" applyNumberFormat="1" applyFont="1" applyFill="1" applyAlignment="1">
      <alignment horizontal="center" vertical="center"/>
    </xf>
    <xf numFmtId="0" fontId="7" fillId="0" borderId="10" xfId="0" applyFont="1" applyFill="1" applyBorder="1" applyAlignment="1">
      <alignment horizontal="left" vertical="center"/>
    </xf>
    <xf numFmtId="0" fontId="6" fillId="0" borderId="10" xfId="0" applyFont="1" applyFill="1" applyBorder="1" applyAlignment="1">
      <alignment horizontal="center" vertical="center"/>
    </xf>
    <xf numFmtId="0" fontId="6" fillId="0" borderId="10" xfId="0" applyFont="1" applyFill="1" applyBorder="1" applyAlignment="1">
      <alignment horizontal="left" vertical="center"/>
    </xf>
    <xf numFmtId="0" fontId="7" fillId="0" borderId="0" xfId="0" applyNumberFormat="1" applyFont="1" applyFill="1" applyAlignment="1">
      <alignment horizontal="center" vertical="center"/>
    </xf>
    <xf numFmtId="3" fontId="7" fillId="0" borderId="10" xfId="0" applyNumberFormat="1" applyFont="1" applyFill="1" applyBorder="1" applyAlignment="1">
      <alignment horizontal="center" vertical="center"/>
    </xf>
    <xf numFmtId="3" fontId="6" fillId="0" borderId="10"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0" fontId="6" fillId="0" borderId="12" xfId="0" applyFont="1" applyFill="1" applyBorder="1" applyAlignment="1">
      <alignment horizontal="left" vertical="center"/>
    </xf>
    <xf numFmtId="3" fontId="7" fillId="0" borderId="13" xfId="0" applyNumberFormat="1" applyFont="1" applyFill="1" applyBorder="1" applyAlignment="1">
      <alignment horizontal="center" vertical="center"/>
    </xf>
    <xf numFmtId="0" fontId="6" fillId="0" borderId="10" xfId="0" applyFont="1" applyFill="1" applyBorder="1" applyAlignment="1">
      <alignment vertical="center"/>
    </xf>
    <xf numFmtId="0" fontId="7" fillId="0" borderId="11" xfId="0" applyFont="1" applyFill="1" applyBorder="1" applyAlignment="1">
      <alignment horizontal="left" vertical="center"/>
    </xf>
    <xf numFmtId="0" fontId="6" fillId="0" borderId="11" xfId="0" applyFont="1" applyFill="1" applyBorder="1" applyAlignment="1">
      <alignment horizontal="left" vertical="center"/>
    </xf>
    <xf numFmtId="0" fontId="7" fillId="0" borderId="12" xfId="0" applyFont="1" applyFill="1" applyBorder="1" applyAlignment="1">
      <alignment horizontal="left" vertical="center"/>
    </xf>
    <xf numFmtId="0" fontId="23" fillId="3" borderId="0" xfId="0" applyNumberFormat="1" applyFont="1" applyFill="1" applyBorder="1" applyAlignment="1" applyProtection="1">
      <alignment horizontal="center" vertical="top"/>
    </xf>
    <xf numFmtId="0" fontId="7" fillId="3" borderId="17" xfId="0" applyNumberFormat="1" applyFont="1" applyFill="1" applyBorder="1" applyAlignment="1" applyProtection="1">
      <alignment horizontal="center" vertical="top"/>
    </xf>
    <xf numFmtId="1" fontId="6" fillId="0" borderId="1" xfId="0" applyNumberFormat="1" applyFont="1" applyFill="1" applyBorder="1" applyAlignment="1">
      <alignment horizontal="center" vertical="center"/>
    </xf>
    <xf numFmtId="0" fontId="6" fillId="2" borderId="1" xfId="53" applyFont="1" applyFill="1" applyBorder="1" applyAlignment="1">
      <alignment horizontal="center" vertical="center" wrapText="1"/>
    </xf>
    <xf numFmtId="0" fontId="7" fillId="2" borderId="1" xfId="53" applyFont="1" applyFill="1" applyBorder="1" applyAlignment="1">
      <alignment horizontal="center" vertical="center" wrapText="1"/>
    </xf>
    <xf numFmtId="0" fontId="21" fillId="3" borderId="1" xfId="53" applyFont="1" applyFill="1" applyBorder="1" applyAlignment="1">
      <alignment vertical="center" wrapText="1"/>
    </xf>
    <xf numFmtId="0" fontId="21" fillId="3" borderId="1" xfId="53" applyFont="1" applyFill="1" applyBorder="1" applyAlignment="1">
      <alignment vertical="center"/>
    </xf>
    <xf numFmtId="0" fontId="21" fillId="2" borderId="1" xfId="53" applyFont="1" applyFill="1" applyBorder="1" applyAlignment="1">
      <alignment vertical="center" wrapText="1"/>
    </xf>
    <xf numFmtId="178" fontId="26" fillId="0" borderId="0" xfId="0" applyNumberFormat="1" applyFont="1" applyAlignment="1">
      <alignment horizontal="center" vertical="top"/>
    </xf>
    <xf numFmtId="178" fontId="40" fillId="0" borderId="0" xfId="0" applyNumberFormat="1" applyFont="1" applyAlignment="1">
      <alignment horizontal="center" vertical="top"/>
    </xf>
    <xf numFmtId="0" fontId="7" fillId="0" borderId="17" xfId="0" applyFont="1" applyBorder="1" applyAlignment="1" applyProtection="1">
      <alignment horizontal="center" vertical="center" wrapText="1"/>
      <protection locked="0"/>
    </xf>
    <xf numFmtId="178"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43" fillId="0" borderId="0" xfId="0" applyFont="1" applyBorder="1" applyAlignment="1">
      <alignment vertical="top"/>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1" xfId="50"/>
    <cellStyle name="常规 14_建管站" xfId="51"/>
    <cellStyle name="常规 37" xfId="52"/>
    <cellStyle name="常规 4 2 2 2" xfId="53"/>
    <cellStyle name="常规 9" xfId="54"/>
    <cellStyle name="常规_2011年全省结算汇总表2012(1).03.28定稿" xfId="55"/>
    <cellStyle name="常规_2011年全省结算汇总表2012(1).03.28定稿 2" xfId="56"/>
    <cellStyle name="常规_3岳阳县2016年财政预算方案" xfId="57"/>
    <cellStyle name="常规_Sheet1" xfId="58"/>
    <cellStyle name="常规_Sheet1_1" xfId="59"/>
    <cellStyle name="常规_Sheet1_1_3岳阳县2016年财政预算方案" xfId="60"/>
    <cellStyle name="样式 1" xfId="61"/>
    <cellStyle name="常规 2" xfId="62"/>
  </cellStyles>
  <dxfs count="3">
    <dxf>
      <font>
        <b val="0"/>
        <color indexed="9"/>
      </font>
    </dxf>
    <dxf>
      <font>
        <color indexed="9"/>
      </font>
    </dxf>
    <dxf>
      <fill>
        <patternFill patternType="solid">
          <bgColor indexed="45"/>
        </patternFill>
      </fill>
    </dxf>
  </dxfs>
  <tableStyles count="0" defaultTableStyle="TableStyleMedium2" defaultPivotStyle="PivotStyleLight16"/>
  <colors>
    <mruColors>
      <color rgb="00FFFFFF"/>
      <color rgb="00000000"/>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M22"/>
  <sheetViews>
    <sheetView tabSelected="1" view="pageBreakPreview" zoomScale="145" zoomScaleNormal="100" topLeftCell="A12" workbookViewId="0">
      <selection activeCell="J19" sqref="J19"/>
    </sheetView>
  </sheetViews>
  <sheetFormatPr defaultColWidth="9" defaultRowHeight="13.2"/>
  <cols>
    <col min="1" max="1" width="10.5" style="111"/>
    <col min="2" max="16384" width="9" style="111"/>
  </cols>
  <sheetData>
    <row r="5" ht="51" customHeight="1" spans="1:8">
      <c r="A5" s="112"/>
      <c r="B5" s="112"/>
      <c r="C5" s="112"/>
      <c r="D5" s="112"/>
      <c r="E5" s="112"/>
      <c r="F5" s="112"/>
      <c r="G5" s="112"/>
      <c r="H5" s="112"/>
    </row>
    <row r="9" ht="107.25" customHeight="1"/>
    <row r="12" ht="84" customHeight="1" spans="1:13">
      <c r="A12" s="113" t="s">
        <v>0</v>
      </c>
      <c r="B12" s="113"/>
      <c r="C12" s="113"/>
      <c r="D12" s="113"/>
      <c r="E12" s="113"/>
      <c r="F12" s="113"/>
      <c r="G12" s="113"/>
      <c r="H12" s="113"/>
      <c r="I12" s="115"/>
      <c r="J12" s="115"/>
      <c r="K12" s="115"/>
      <c r="L12" s="115"/>
      <c r="M12" s="115"/>
    </row>
    <row r="22" ht="25.8" spans="1:13">
      <c r="A22" s="114">
        <v>45474</v>
      </c>
      <c r="B22" s="114"/>
      <c r="C22" s="114"/>
      <c r="D22" s="114"/>
      <c r="E22" s="114"/>
      <c r="F22" s="114"/>
      <c r="G22" s="114"/>
      <c r="H22" s="114"/>
      <c r="I22" s="116"/>
      <c r="J22" s="116"/>
      <c r="K22" s="116"/>
      <c r="L22" s="116"/>
      <c r="M22" s="116"/>
    </row>
  </sheetData>
  <mergeCells count="3">
    <mergeCell ref="A5:H5"/>
    <mergeCell ref="A12:H12"/>
    <mergeCell ref="A22:H22"/>
  </mergeCells>
  <printOptions horizontalCentered="1"/>
  <pageMargins left="0.747916666666667" right="0.747916666666667" top="0.984027777777778" bottom="0.984027777777778" header="0.511805555555556" footer="0.511805555555556"/>
  <pageSetup paperSize="9" firstPageNumber="8" orientation="portrait" useFirstPageNumber="1"/>
  <headerFooter alignWithMargins="0" scaleWithDoc="0">
    <oddFooter>&amp;R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view="pageBreakPreview" zoomScale="115" zoomScaleNormal="100" workbookViewId="0">
      <selection activeCell="C19" sqref="C19"/>
    </sheetView>
  </sheetViews>
  <sheetFormatPr defaultColWidth="9" defaultRowHeight="14.4" outlineLevelCol="4"/>
  <cols>
    <col min="1" max="1" width="36" style="169" customWidth="1"/>
    <col min="2" max="2" width="20.75" style="169" customWidth="1"/>
    <col min="3" max="3" width="37.875" style="169" customWidth="1"/>
    <col min="4" max="4" width="20.75" style="169" customWidth="1"/>
    <col min="5" max="5" width="2.75" style="169" hidden="1" customWidth="1"/>
    <col min="6" max="6" width="9" style="169"/>
    <col min="7" max="7" width="11.25" style="169" customWidth="1"/>
    <col min="8" max="8" width="11.875" style="169" customWidth="1"/>
    <col min="9" max="16384" width="9" style="169"/>
  </cols>
  <sheetData>
    <row r="1" ht="22.5" customHeight="1" spans="1:5">
      <c r="A1" s="170" t="s">
        <v>1372</v>
      </c>
      <c r="E1" s="169" t="s">
        <v>1211</v>
      </c>
    </row>
    <row r="2" ht="22.5" customHeight="1" spans="1:5">
      <c r="A2" s="171" t="s">
        <v>1373</v>
      </c>
      <c r="B2" s="171"/>
      <c r="C2" s="171"/>
      <c r="D2" s="171"/>
      <c r="E2" s="171"/>
    </row>
    <row r="3" ht="22.5" customHeight="1" spans="4:5">
      <c r="D3" s="172" t="s">
        <v>39</v>
      </c>
      <c r="E3" s="169" t="s">
        <v>3</v>
      </c>
    </row>
    <row r="4" s="168" customFormat="1" ht="22.5" customHeight="1" spans="1:5">
      <c r="A4" s="173" t="s">
        <v>40</v>
      </c>
      <c r="B4" s="173" t="s">
        <v>1374</v>
      </c>
      <c r="C4" s="173" t="s">
        <v>42</v>
      </c>
      <c r="D4" s="173" t="s">
        <v>1374</v>
      </c>
      <c r="E4" s="173" t="s">
        <v>1375</v>
      </c>
    </row>
    <row r="5" ht="22.5" customHeight="1" spans="1:5">
      <c r="A5" s="174" t="s">
        <v>1376</v>
      </c>
      <c r="B5" s="176">
        <f>SUM(B6:B11)</f>
        <v>173322</v>
      </c>
      <c r="C5" s="177" t="s">
        <v>1377</v>
      </c>
      <c r="D5" s="176">
        <f>SUM(D6:D11)</f>
        <v>249832</v>
      </c>
      <c r="E5" s="178">
        <f>SUM(E6:E12)</f>
        <v>39676</v>
      </c>
    </row>
    <row r="6" ht="22.5" customHeight="1" spans="1:5">
      <c r="A6" s="179" t="s">
        <v>1378</v>
      </c>
      <c r="B6" s="181">
        <v>48082</v>
      </c>
      <c r="C6" s="182" t="s">
        <v>1379</v>
      </c>
      <c r="D6" s="183">
        <v>48370</v>
      </c>
      <c r="E6" s="184">
        <v>569</v>
      </c>
    </row>
    <row r="7" ht="22.5" customHeight="1" spans="1:5">
      <c r="A7" s="179" t="s">
        <v>1380</v>
      </c>
      <c r="B7" s="181">
        <v>295</v>
      </c>
      <c r="C7" s="182" t="s">
        <v>1381</v>
      </c>
      <c r="D7" s="183">
        <v>6745</v>
      </c>
      <c r="E7" s="184">
        <v>359</v>
      </c>
    </row>
    <row r="8" ht="22.5" customHeight="1" spans="1:5">
      <c r="A8" s="179" t="s">
        <v>1382</v>
      </c>
      <c r="B8" s="181">
        <v>124945</v>
      </c>
      <c r="C8" s="182" t="s">
        <v>1383</v>
      </c>
      <c r="D8" s="183">
        <v>5800</v>
      </c>
      <c r="E8" s="184">
        <v>4878</v>
      </c>
    </row>
    <row r="9" ht="22.5" customHeight="1" spans="1:5">
      <c r="A9" s="179"/>
      <c r="B9" s="181"/>
      <c r="C9" s="182" t="s">
        <v>1384</v>
      </c>
      <c r="D9" s="183">
        <v>253</v>
      </c>
      <c r="E9" s="184">
        <v>30788</v>
      </c>
    </row>
    <row r="10" ht="22.5" customHeight="1" spans="1:5">
      <c r="A10" s="179"/>
      <c r="B10" s="181"/>
      <c r="C10" s="182" t="s">
        <v>1385</v>
      </c>
      <c r="D10" s="183">
        <v>177971</v>
      </c>
      <c r="E10" s="184">
        <v>1623</v>
      </c>
    </row>
    <row r="11" ht="22.5" customHeight="1" spans="1:5">
      <c r="A11" s="179"/>
      <c r="B11" s="181"/>
      <c r="C11" s="182" t="s">
        <v>1386</v>
      </c>
      <c r="D11" s="183">
        <v>10693</v>
      </c>
      <c r="E11" s="184">
        <v>1448</v>
      </c>
    </row>
    <row r="12" ht="22.5" customHeight="1" spans="1:5">
      <c r="A12" s="185"/>
      <c r="B12" s="183"/>
      <c r="C12" s="185" t="s">
        <v>94</v>
      </c>
      <c r="D12" s="176">
        <v>103</v>
      </c>
      <c r="E12" s="184">
        <v>11</v>
      </c>
    </row>
    <row r="13" ht="22.5" customHeight="1" spans="1:5">
      <c r="A13" s="185" t="s">
        <v>45</v>
      </c>
      <c r="B13" s="176">
        <v>29726</v>
      </c>
      <c r="C13" s="189" t="s">
        <v>1387</v>
      </c>
      <c r="D13" s="176">
        <v>42660</v>
      </c>
      <c r="E13" s="184"/>
    </row>
    <row r="14" ht="22.5" customHeight="1" spans="1:5">
      <c r="A14" s="185" t="s">
        <v>1388</v>
      </c>
      <c r="B14" s="176">
        <v>37901</v>
      </c>
      <c r="C14" s="185" t="s">
        <v>1389</v>
      </c>
      <c r="D14" s="176">
        <v>20000</v>
      </c>
      <c r="E14" s="184">
        <v>64</v>
      </c>
    </row>
    <row r="15" ht="22.5" customHeight="1" spans="1:5">
      <c r="A15" s="177" t="s">
        <v>1390</v>
      </c>
      <c r="B15" s="176">
        <v>124484</v>
      </c>
      <c r="C15" s="185" t="s">
        <v>1391</v>
      </c>
      <c r="D15" s="176">
        <f>SUM(D5+D12+D13+D14)</f>
        <v>312595</v>
      </c>
      <c r="E15" s="184">
        <f>E5+E14</f>
        <v>39740</v>
      </c>
    </row>
    <row r="16" ht="22.5" customHeight="1" spans="1:5">
      <c r="A16" s="177" t="s">
        <v>1392</v>
      </c>
      <c r="B16" s="176">
        <f>SUM(B5+B13+B14+B15)</f>
        <v>365433</v>
      </c>
      <c r="C16" s="185" t="s">
        <v>1393</v>
      </c>
      <c r="D16" s="176">
        <f>SUM(B16-D15)</f>
        <v>52838</v>
      </c>
      <c r="E16" s="184"/>
    </row>
    <row r="17" ht="26.1" customHeight="1" spans="5:5">
      <c r="E17" s="184" t="e">
        <f>#REF!-E15</f>
        <v>#REF!</v>
      </c>
    </row>
    <row r="18" ht="22.5" customHeight="1"/>
    <row r="19" ht="22" customHeight="1" spans="1:1">
      <c r="A19" s="188"/>
    </row>
    <row r="20" ht="21.75" customHeight="1"/>
    <row r="21" ht="18" customHeight="1"/>
  </sheetData>
  <mergeCells count="1">
    <mergeCell ref="A2:E2"/>
  </mergeCells>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ignoredErrors>
    <ignoredError sqref="D5" formulaRange="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view="pageBreakPreview" zoomScale="115" zoomScaleNormal="100" topLeftCell="A2" workbookViewId="0">
      <selection activeCell="C11" sqref="C11"/>
    </sheetView>
  </sheetViews>
  <sheetFormatPr defaultColWidth="9" defaultRowHeight="14.4"/>
  <cols>
    <col min="1" max="1" width="27.625" style="169" customWidth="1"/>
    <col min="2" max="2" width="20.375" style="169" hidden="1" customWidth="1"/>
    <col min="3" max="3" width="15.25" style="169" customWidth="1"/>
    <col min="4" max="4" width="15.75" style="169" customWidth="1"/>
    <col min="5" max="5" width="27.625" style="169" customWidth="1"/>
    <col min="6" max="6" width="15.25" style="169" customWidth="1"/>
    <col min="7" max="7" width="16.375" style="169" customWidth="1"/>
    <col min="8" max="8" width="2.75" style="169" hidden="1" customWidth="1"/>
    <col min="9" max="9" width="9" style="169"/>
    <col min="10" max="10" width="11.25" style="169" customWidth="1"/>
    <col min="11" max="11" width="11.875" style="169" customWidth="1"/>
    <col min="12" max="16384" width="9" style="169"/>
  </cols>
  <sheetData>
    <row r="1" ht="22.5" customHeight="1" spans="1:8">
      <c r="A1" s="170" t="s">
        <v>1394</v>
      </c>
      <c r="H1" s="169" t="s">
        <v>1211</v>
      </c>
    </row>
    <row r="2" ht="22.5" customHeight="1" spans="1:8">
      <c r="A2" s="171" t="s">
        <v>1395</v>
      </c>
      <c r="B2" s="171"/>
      <c r="C2" s="171"/>
      <c r="D2" s="171"/>
      <c r="E2" s="171"/>
      <c r="F2" s="171"/>
      <c r="G2" s="171"/>
      <c r="H2" s="171"/>
    </row>
    <row r="3" ht="22.5" customHeight="1" spans="7:8">
      <c r="G3" s="172" t="s">
        <v>39</v>
      </c>
      <c r="H3" s="169" t="s">
        <v>3</v>
      </c>
    </row>
    <row r="4" s="168" customFormat="1" ht="22.5" customHeight="1" spans="1:8">
      <c r="A4" s="173" t="s">
        <v>40</v>
      </c>
      <c r="B4" s="173" t="s">
        <v>1375</v>
      </c>
      <c r="C4" s="173" t="s">
        <v>1248</v>
      </c>
      <c r="D4" s="173" t="s">
        <v>1374</v>
      </c>
      <c r="E4" s="173" t="s">
        <v>42</v>
      </c>
      <c r="F4" s="173" t="s">
        <v>1248</v>
      </c>
      <c r="G4" s="173" t="s">
        <v>1374</v>
      </c>
      <c r="H4" s="173" t="s">
        <v>1375</v>
      </c>
    </row>
    <row r="5" ht="22.5" customHeight="1" spans="1:8">
      <c r="A5" s="174" t="s">
        <v>1376</v>
      </c>
      <c r="B5" s="175">
        <f>SUM(B6:B11)</f>
        <v>21399</v>
      </c>
      <c r="C5" s="176">
        <f>SUM(C6:C9)</f>
        <v>124111</v>
      </c>
      <c r="D5" s="176">
        <f>SUM(D6:D9)</f>
        <v>133519</v>
      </c>
      <c r="E5" s="177" t="s">
        <v>1377</v>
      </c>
      <c r="F5" s="176">
        <f>SUM(F6:F12)</f>
        <v>205390</v>
      </c>
      <c r="G5" s="176">
        <f>SUM(G6:G12)</f>
        <v>208233</v>
      </c>
      <c r="H5" s="178">
        <f>SUM(H6:H13)</f>
        <v>39676</v>
      </c>
    </row>
    <row r="6" ht="22.5" customHeight="1" spans="1:8">
      <c r="A6" s="179" t="s">
        <v>1378</v>
      </c>
      <c r="B6" s="180">
        <v>21399</v>
      </c>
      <c r="C6" s="181">
        <v>47186</v>
      </c>
      <c r="D6" s="181">
        <f>56949</f>
        <v>56949</v>
      </c>
      <c r="E6" s="182" t="s">
        <v>1396</v>
      </c>
      <c r="F6" s="183"/>
      <c r="G6" s="183"/>
      <c r="H6" s="184">
        <v>569</v>
      </c>
    </row>
    <row r="7" ht="22.5" customHeight="1" spans="1:8">
      <c r="A7" s="179" t="s">
        <v>1397</v>
      </c>
      <c r="B7" s="180"/>
      <c r="C7" s="181">
        <v>0</v>
      </c>
      <c r="D7" s="181"/>
      <c r="E7" s="182" t="s">
        <v>1398</v>
      </c>
      <c r="F7" s="183"/>
      <c r="G7" s="183"/>
      <c r="H7" s="184">
        <v>359</v>
      </c>
    </row>
    <row r="8" ht="22.5" customHeight="1" spans="1:8">
      <c r="A8" s="179" t="s">
        <v>1399</v>
      </c>
      <c r="B8" s="180"/>
      <c r="C8" s="181">
        <v>900</v>
      </c>
      <c r="D8" s="181">
        <v>295</v>
      </c>
      <c r="E8" s="182" t="s">
        <v>1400</v>
      </c>
      <c r="F8" s="183"/>
      <c r="G8" s="183"/>
      <c r="H8" s="184">
        <v>4878</v>
      </c>
    </row>
    <row r="9" ht="22.5" customHeight="1" spans="1:8">
      <c r="A9" s="179" t="s">
        <v>1401</v>
      </c>
      <c r="B9" s="180"/>
      <c r="C9" s="181">
        <v>76025</v>
      </c>
      <c r="D9" s="181">
        <f>57275+19000</f>
        <v>76275</v>
      </c>
      <c r="E9" s="182" t="s">
        <v>1402</v>
      </c>
      <c r="F9" s="183">
        <v>93290</v>
      </c>
      <c r="G9" s="183">
        <f>77133+19000</f>
        <v>96133</v>
      </c>
      <c r="H9" s="184">
        <v>30788</v>
      </c>
    </row>
    <row r="10" ht="22.5" customHeight="1" spans="1:8">
      <c r="A10" s="179"/>
      <c r="B10" s="180"/>
      <c r="C10" s="181"/>
      <c r="D10" s="181"/>
      <c r="E10" s="182" t="s">
        <v>1403</v>
      </c>
      <c r="F10" s="183"/>
      <c r="G10" s="183"/>
      <c r="H10" s="184">
        <v>1623</v>
      </c>
    </row>
    <row r="11" ht="22.5" customHeight="1" spans="1:8">
      <c r="A11" s="179"/>
      <c r="B11" s="180"/>
      <c r="C11" s="181"/>
      <c r="D11" s="181"/>
      <c r="E11" s="182" t="s">
        <v>1404</v>
      </c>
      <c r="F11" s="183"/>
      <c r="G11" s="183"/>
      <c r="H11" s="184">
        <v>1448</v>
      </c>
    </row>
    <row r="12" ht="22.5" customHeight="1" spans="1:8">
      <c r="A12" s="182"/>
      <c r="B12" s="180"/>
      <c r="C12" s="181"/>
      <c r="D12" s="181"/>
      <c r="E12" s="182" t="s">
        <v>1385</v>
      </c>
      <c r="F12" s="183">
        <v>112100</v>
      </c>
      <c r="G12" s="183">
        <v>112100</v>
      </c>
      <c r="H12" s="184"/>
    </row>
    <row r="13" ht="22.5" customHeight="1" spans="1:8">
      <c r="A13" s="185"/>
      <c r="B13" s="184"/>
      <c r="C13" s="183"/>
      <c r="D13" s="183"/>
      <c r="E13" s="177" t="s">
        <v>1405</v>
      </c>
      <c r="F13" s="186">
        <v>12069</v>
      </c>
      <c r="G13" s="186">
        <v>12069</v>
      </c>
      <c r="H13" s="184">
        <v>11</v>
      </c>
    </row>
    <row r="14" ht="22.5" customHeight="1" spans="1:8">
      <c r="A14" s="177" t="s">
        <v>1406</v>
      </c>
      <c r="B14" s="180"/>
      <c r="C14" s="176">
        <v>112100</v>
      </c>
      <c r="D14" s="176">
        <v>112100</v>
      </c>
      <c r="E14" s="177" t="s">
        <v>1407</v>
      </c>
      <c r="F14" s="176">
        <v>57</v>
      </c>
      <c r="G14" s="176">
        <v>103</v>
      </c>
      <c r="H14" s="184"/>
    </row>
    <row r="15" ht="22.5" customHeight="1" spans="1:8">
      <c r="A15" s="177" t="s">
        <v>1388</v>
      </c>
      <c r="B15" s="180"/>
      <c r="C15" s="173">
        <v>2330</v>
      </c>
      <c r="D15" s="173">
        <v>2330</v>
      </c>
      <c r="E15" s="185" t="s">
        <v>1389</v>
      </c>
      <c r="F15" s="186">
        <v>18043</v>
      </c>
      <c r="G15" s="186">
        <v>24964</v>
      </c>
      <c r="H15" s="184">
        <v>64</v>
      </c>
    </row>
    <row r="16" ht="22.5" customHeight="1" spans="1:9">
      <c r="A16" s="187"/>
      <c r="B16" s="180"/>
      <c r="C16" s="180"/>
      <c r="D16" s="180"/>
      <c r="E16" s="185" t="s">
        <v>1391</v>
      </c>
      <c r="F16" s="186">
        <f>SUM(F5+F13+F14+F15)</f>
        <v>235559</v>
      </c>
      <c r="G16" s="186">
        <f>SUM(G5+G13+G14+G15)</f>
        <v>245369</v>
      </c>
      <c r="H16" s="184">
        <f>H5+H15</f>
        <v>39740</v>
      </c>
      <c r="I16" s="169">
        <f>G16-F16</f>
        <v>9810</v>
      </c>
    </row>
    <row r="17" ht="22.5" customHeight="1" spans="1:8">
      <c r="A17" s="177" t="s">
        <v>1408</v>
      </c>
      <c r="B17" s="175">
        <f>SUM(B6:B13)</f>
        <v>21399</v>
      </c>
      <c r="C17" s="186">
        <f>C5+C14+C15</f>
        <v>238541</v>
      </c>
      <c r="D17" s="186">
        <f>D5+D14+D15</f>
        <v>247949</v>
      </c>
      <c r="E17" s="185" t="s">
        <v>1393</v>
      </c>
      <c r="F17" s="186">
        <f>SUM(C17-F16)</f>
        <v>2982</v>
      </c>
      <c r="G17" s="186">
        <f>SUM(D17-G16)</f>
        <v>2580</v>
      </c>
      <c r="H17" s="184"/>
    </row>
    <row r="18" ht="26.1" customHeight="1" spans="4:8">
      <c r="D18" s="169">
        <f>D17-C17</f>
        <v>9408</v>
      </c>
      <c r="H18" s="184">
        <f>B17-H16</f>
        <v>-18341</v>
      </c>
    </row>
    <row r="19" ht="22.5" customHeight="1"/>
    <row r="20" ht="21.75" customHeight="1" spans="1:1">
      <c r="A20" s="188"/>
    </row>
    <row r="21" ht="21.75" customHeight="1"/>
    <row r="22" ht="18" customHeight="1"/>
  </sheetData>
  <mergeCells count="1">
    <mergeCell ref="A2:H2"/>
  </mergeCells>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view="pageBreakPreview" zoomScaleNormal="100" topLeftCell="A2" workbookViewId="0">
      <selection activeCell="G7" sqref="G7"/>
    </sheetView>
  </sheetViews>
  <sheetFormatPr defaultColWidth="9" defaultRowHeight="15.6" outlineLevelCol="3"/>
  <cols>
    <col min="1" max="1" width="26.75" customWidth="1"/>
    <col min="2" max="2" width="23.625" customWidth="1"/>
    <col min="3" max="3" width="27.625" customWidth="1"/>
    <col min="4" max="4" width="23.625" customWidth="1"/>
    <col min="15" max="15" width="23.625" customWidth="1"/>
  </cols>
  <sheetData>
    <row r="1" ht="34.9" customHeight="1" spans="1:4">
      <c r="A1" s="138" t="s">
        <v>1409</v>
      </c>
      <c r="B1" s="139"/>
      <c r="C1" s="139"/>
      <c r="D1" s="140"/>
    </row>
    <row r="2" ht="34.9" customHeight="1" spans="1:4">
      <c r="A2" s="142" t="s">
        <v>1410</v>
      </c>
      <c r="B2" s="142"/>
      <c r="C2" s="142"/>
      <c r="D2" s="142"/>
    </row>
    <row r="3" ht="34.9" customHeight="1" spans="1:4">
      <c r="A3" s="140"/>
      <c r="B3" s="139"/>
      <c r="C3" s="139"/>
      <c r="D3" s="81" t="s">
        <v>3</v>
      </c>
    </row>
    <row r="4" ht="41.1" customHeight="1" spans="1:4">
      <c r="A4" s="145" t="s">
        <v>1411</v>
      </c>
      <c r="B4" s="146"/>
      <c r="C4" s="164" t="s">
        <v>1412</v>
      </c>
      <c r="D4" s="164"/>
    </row>
    <row r="5" ht="41.1" customHeight="1" spans="1:4">
      <c r="A5" s="150" t="s">
        <v>40</v>
      </c>
      <c r="B5" s="149" t="s">
        <v>1374</v>
      </c>
      <c r="C5" s="150" t="s">
        <v>42</v>
      </c>
      <c r="D5" s="150" t="s">
        <v>1374</v>
      </c>
    </row>
    <row r="6" ht="41.1" customHeight="1" spans="1:4">
      <c r="A6" s="165" t="s">
        <v>1413</v>
      </c>
      <c r="B6" s="162">
        <v>21639</v>
      </c>
      <c r="C6" s="166" t="s">
        <v>1414</v>
      </c>
      <c r="D6" s="160">
        <f>SUM(D7:D9)</f>
        <v>25412</v>
      </c>
    </row>
    <row r="7" ht="41.1" customHeight="1" spans="1:4">
      <c r="A7" s="167" t="s">
        <v>45</v>
      </c>
      <c r="B7" s="162">
        <v>42</v>
      </c>
      <c r="C7" s="153" t="s">
        <v>1415</v>
      </c>
      <c r="D7" s="154">
        <v>39</v>
      </c>
    </row>
    <row r="8" ht="41.1" customHeight="1" spans="1:4">
      <c r="A8" s="167" t="s">
        <v>1388</v>
      </c>
      <c r="B8" s="160">
        <v>4790</v>
      </c>
      <c r="C8" s="153" t="s">
        <v>1416</v>
      </c>
      <c r="D8" s="155">
        <v>20500</v>
      </c>
    </row>
    <row r="9" ht="41.1" customHeight="1" spans="1:4">
      <c r="A9" s="156"/>
      <c r="B9" s="155"/>
      <c r="C9" s="153" t="s">
        <v>1417</v>
      </c>
      <c r="D9" s="155">
        <v>4873</v>
      </c>
    </row>
    <row r="10" ht="41.1" customHeight="1" spans="1:4">
      <c r="A10" s="156"/>
      <c r="B10" s="155"/>
      <c r="C10" s="159" t="s">
        <v>1418</v>
      </c>
      <c r="D10" s="160">
        <f>D6</f>
        <v>25412</v>
      </c>
    </row>
    <row r="11" ht="41.1" customHeight="1" spans="1:4">
      <c r="A11" s="159" t="s">
        <v>1419</v>
      </c>
      <c r="B11" s="162">
        <f>SUM(B6:B8)</f>
        <v>26471</v>
      </c>
      <c r="C11" s="159" t="s">
        <v>1420</v>
      </c>
      <c r="D11" s="160">
        <f>B11-D10</f>
        <v>1059</v>
      </c>
    </row>
  </sheetData>
  <mergeCells count="3">
    <mergeCell ref="A2:D2"/>
    <mergeCell ref="A4:B4"/>
    <mergeCell ref="C4:D4"/>
  </mergeCells>
  <printOptions horizontalCentered="1"/>
  <pageMargins left="0.751388888888889" right="0.751388888888889" top="0.802777777777778"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view="pageLayout" zoomScaleNormal="100" topLeftCell="A8" workbookViewId="0">
      <selection activeCell="C27" sqref="C27"/>
    </sheetView>
  </sheetViews>
  <sheetFormatPr defaultColWidth="9" defaultRowHeight="15.6" outlineLevelCol="4"/>
  <cols>
    <col min="1" max="1" width="22" customWidth="1"/>
    <col min="2" max="2" width="26.25" customWidth="1"/>
    <col min="3" max="3" width="23.5" customWidth="1"/>
    <col min="4" max="4" width="24.75" customWidth="1"/>
    <col min="5" max="5" width="20.625" customWidth="1"/>
    <col min="8" max="8" width="11.25" customWidth="1"/>
    <col min="9" max="9" width="11.875" customWidth="1"/>
  </cols>
  <sheetData>
    <row r="1" ht="26.25" customHeight="1" spans="1:5">
      <c r="A1" s="138" t="s">
        <v>1394</v>
      </c>
      <c r="B1" s="139"/>
      <c r="C1" s="139"/>
      <c r="D1" s="140"/>
      <c r="E1" s="141"/>
    </row>
    <row r="2" ht="31.5" customHeight="1" spans="1:5">
      <c r="A2" s="142" t="s">
        <v>1421</v>
      </c>
      <c r="B2" s="142"/>
      <c r="C2" s="142"/>
      <c r="D2" s="142"/>
      <c r="E2" s="142"/>
    </row>
    <row r="3" ht="27" customHeight="1" spans="1:5">
      <c r="A3" s="140"/>
      <c r="B3" s="139"/>
      <c r="C3" s="139"/>
      <c r="D3" s="143"/>
      <c r="E3" s="144" t="s">
        <v>3</v>
      </c>
    </row>
    <row r="4" ht="35.25" customHeight="1" spans="1:5">
      <c r="A4" s="145" t="s">
        <v>1411</v>
      </c>
      <c r="B4" s="146"/>
      <c r="C4" s="145" t="s">
        <v>1412</v>
      </c>
      <c r="D4" s="146"/>
      <c r="E4" s="147"/>
    </row>
    <row r="5" ht="50.1" customHeight="1" spans="1:5">
      <c r="A5" s="148" t="s">
        <v>40</v>
      </c>
      <c r="B5" s="149" t="s">
        <v>131</v>
      </c>
      <c r="C5" s="150" t="s">
        <v>42</v>
      </c>
      <c r="D5" s="149" t="s">
        <v>131</v>
      </c>
      <c r="E5" s="149" t="s">
        <v>8</v>
      </c>
    </row>
    <row r="6" ht="41.25" customHeight="1" spans="1:5">
      <c r="A6" s="151" t="s">
        <v>1422</v>
      </c>
      <c r="B6" s="152"/>
      <c r="C6" s="153" t="s">
        <v>1414</v>
      </c>
      <c r="D6" s="154"/>
      <c r="E6" s="155"/>
    </row>
    <row r="7" ht="41.25" customHeight="1" spans="1:5">
      <c r="A7" s="156" t="s">
        <v>1423</v>
      </c>
      <c r="B7" s="152"/>
      <c r="C7" s="153" t="s">
        <v>1424</v>
      </c>
      <c r="D7" s="154"/>
      <c r="E7" s="157"/>
    </row>
    <row r="8" ht="41.25" customHeight="1" spans="1:5">
      <c r="A8" s="156"/>
      <c r="B8" s="158"/>
      <c r="C8" s="153" t="s">
        <v>1425</v>
      </c>
      <c r="D8" s="155"/>
      <c r="E8" s="157"/>
    </row>
    <row r="9" ht="41.25" customHeight="1" spans="1:5">
      <c r="A9" s="156"/>
      <c r="B9" s="155"/>
      <c r="C9" s="153" t="s">
        <v>1426</v>
      </c>
      <c r="D9" s="155"/>
      <c r="E9" s="157"/>
    </row>
    <row r="10" ht="41.25" customHeight="1" spans="1:5">
      <c r="A10" s="156"/>
      <c r="B10" s="155"/>
      <c r="C10" s="159" t="s">
        <v>1418</v>
      </c>
      <c r="D10" s="160"/>
      <c r="E10" s="157"/>
    </row>
    <row r="11" ht="50.1" customHeight="1" spans="1:5">
      <c r="A11" s="161" t="s">
        <v>1419</v>
      </c>
      <c r="B11" s="162"/>
      <c r="C11" s="159" t="s">
        <v>1420</v>
      </c>
      <c r="D11" s="163"/>
      <c r="E11" s="159"/>
    </row>
    <row r="22" spans="1:1">
      <c r="A22" s="137"/>
    </row>
  </sheetData>
  <mergeCells count="3">
    <mergeCell ref="A2:E2"/>
    <mergeCell ref="A4:B4"/>
    <mergeCell ref="C4:E4"/>
  </mergeCells>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view="pageBreakPreview" zoomScaleNormal="100" topLeftCell="A13" workbookViewId="0">
      <selection activeCell="H17" sqref="H17"/>
    </sheetView>
  </sheetViews>
  <sheetFormatPr defaultColWidth="8.875" defaultRowHeight="15.6" outlineLevelCol="3"/>
  <cols>
    <col min="1" max="1" width="27.5" customWidth="1"/>
    <col min="2" max="2" width="23.75" customWidth="1"/>
    <col min="3" max="4" width="30.5" customWidth="1"/>
  </cols>
  <sheetData>
    <row r="1" ht="29.1" customHeight="1" spans="1:1">
      <c r="A1" s="118" t="s">
        <v>1427</v>
      </c>
    </row>
    <row r="2" ht="31.15" customHeight="1" spans="1:4">
      <c r="A2" s="126" t="s">
        <v>1428</v>
      </c>
      <c r="B2" s="126"/>
      <c r="C2" s="126"/>
      <c r="D2" s="126"/>
    </row>
    <row r="3" ht="24.75" customHeight="1" spans="1:4">
      <c r="A3" s="127"/>
      <c r="B3" s="127"/>
      <c r="C3" s="127"/>
      <c r="D3" s="128" t="s">
        <v>3</v>
      </c>
    </row>
    <row r="4" ht="44.25" customHeight="1" spans="1:4">
      <c r="A4" s="121" t="s">
        <v>1429</v>
      </c>
      <c r="B4" s="129" t="s">
        <v>1430</v>
      </c>
      <c r="C4" s="129" t="s">
        <v>1431</v>
      </c>
      <c r="D4" s="129" t="s">
        <v>1432</v>
      </c>
    </row>
    <row r="5" ht="40.15" customHeight="1" spans="1:4">
      <c r="A5" s="121" t="s">
        <v>1433</v>
      </c>
      <c r="B5" s="130">
        <f>SUM(C5:H5)</f>
        <v>89735</v>
      </c>
      <c r="C5" s="130">
        <v>40553</v>
      </c>
      <c r="D5" s="130">
        <v>49182</v>
      </c>
    </row>
    <row r="6" ht="40.15" customHeight="1" spans="1:4">
      <c r="A6" s="131" t="s">
        <v>1434</v>
      </c>
      <c r="B6" s="132">
        <f t="shared" ref="B6:B13" si="0">SUM(C6:H6)</f>
        <v>51753</v>
      </c>
      <c r="C6" s="132">
        <v>29197</v>
      </c>
      <c r="D6" s="132">
        <v>22556</v>
      </c>
    </row>
    <row r="7" ht="40.15" customHeight="1" spans="1:4">
      <c r="A7" s="131" t="s">
        <v>1435</v>
      </c>
      <c r="B7" s="132">
        <f t="shared" si="0"/>
        <v>37548</v>
      </c>
      <c r="C7" s="132">
        <v>11235</v>
      </c>
      <c r="D7" s="132">
        <v>26313</v>
      </c>
    </row>
    <row r="8" ht="40.15" customHeight="1" spans="1:4">
      <c r="A8" s="131" t="s">
        <v>1436</v>
      </c>
      <c r="B8" s="132">
        <f t="shared" si="0"/>
        <v>138</v>
      </c>
      <c r="C8" s="132">
        <v>96</v>
      </c>
      <c r="D8" s="132">
        <v>42</v>
      </c>
    </row>
    <row r="9" ht="40.15" customHeight="1" spans="1:4">
      <c r="A9" s="131" t="s">
        <v>1437</v>
      </c>
      <c r="B9" s="132">
        <f t="shared" si="0"/>
        <v>0</v>
      </c>
      <c r="C9" s="132"/>
      <c r="D9" s="132"/>
    </row>
    <row r="10" ht="40.15" customHeight="1" spans="1:4">
      <c r="A10" s="131" t="s">
        <v>1438</v>
      </c>
      <c r="B10" s="132">
        <f t="shared" si="0"/>
        <v>235</v>
      </c>
      <c r="C10" s="132">
        <v>20</v>
      </c>
      <c r="D10" s="132">
        <v>215</v>
      </c>
    </row>
    <row r="11" ht="40.15" customHeight="1" spans="1:4">
      <c r="A11" s="131" t="s">
        <v>1439</v>
      </c>
      <c r="B11" s="132">
        <f t="shared" si="0"/>
        <v>58</v>
      </c>
      <c r="C11" s="132">
        <v>2</v>
      </c>
      <c r="D11" s="132">
        <v>56</v>
      </c>
    </row>
    <row r="12" ht="40.15" customHeight="1" spans="1:4">
      <c r="A12" s="131" t="s">
        <v>1440</v>
      </c>
      <c r="B12" s="132">
        <f t="shared" si="0"/>
        <v>0</v>
      </c>
      <c r="C12" s="132"/>
      <c r="D12" s="132"/>
    </row>
    <row r="13" ht="40.15" customHeight="1" spans="1:4">
      <c r="A13" s="121" t="s">
        <v>1441</v>
      </c>
      <c r="B13" s="130">
        <f t="shared" si="0"/>
        <v>72137</v>
      </c>
      <c r="C13" s="130">
        <v>23184</v>
      </c>
      <c r="D13" s="130">
        <v>48953</v>
      </c>
    </row>
    <row r="14" ht="40.15" customHeight="1" spans="1:4">
      <c r="A14" s="133" t="s">
        <v>1442</v>
      </c>
      <c r="B14" s="134">
        <f t="shared" ref="B14:B19" si="1">SUM(C14:H14)</f>
        <v>71094</v>
      </c>
      <c r="C14" s="132">
        <v>23112</v>
      </c>
      <c r="D14" s="132">
        <v>47982</v>
      </c>
    </row>
    <row r="15" ht="40.15" customHeight="1" spans="1:4">
      <c r="A15" s="135" t="s">
        <v>1443</v>
      </c>
      <c r="B15" s="132">
        <f t="shared" si="1"/>
        <v>106</v>
      </c>
      <c r="C15" s="132">
        <v>72</v>
      </c>
      <c r="D15" s="132">
        <v>34</v>
      </c>
    </row>
    <row r="16" ht="40.15" customHeight="1" spans="1:4">
      <c r="A16" s="133" t="s">
        <v>1444</v>
      </c>
      <c r="B16" s="136">
        <f t="shared" si="1"/>
        <v>937</v>
      </c>
      <c r="C16" s="132"/>
      <c r="D16" s="132">
        <v>937</v>
      </c>
    </row>
    <row r="17" ht="40.15" customHeight="1" spans="1:4">
      <c r="A17" s="133" t="s">
        <v>1445</v>
      </c>
      <c r="B17" s="132">
        <f t="shared" si="1"/>
        <v>0</v>
      </c>
      <c r="C17" s="132"/>
      <c r="D17" s="132"/>
    </row>
    <row r="18" ht="40.15" customHeight="1" spans="1:4">
      <c r="A18" s="121" t="s">
        <v>1446</v>
      </c>
      <c r="B18" s="130">
        <f t="shared" si="1"/>
        <v>17598</v>
      </c>
      <c r="C18" s="130">
        <f>SUM(C5)-SUM(C13)</f>
        <v>17369</v>
      </c>
      <c r="D18" s="130">
        <f>SUM(D5)-SUM(D13)</f>
        <v>229</v>
      </c>
    </row>
    <row r="19" ht="40.15" customHeight="1" spans="1:4">
      <c r="A19" s="121" t="s">
        <v>1447</v>
      </c>
      <c r="B19" s="130">
        <f t="shared" si="1"/>
        <v>82280</v>
      </c>
      <c r="C19" s="130">
        <v>76374</v>
      </c>
      <c r="D19" s="130">
        <v>5906</v>
      </c>
    </row>
    <row r="22" spans="1:1">
      <c r="A22" s="137"/>
    </row>
  </sheetData>
  <mergeCells count="1">
    <mergeCell ref="A2:D2"/>
  </mergeCells>
  <dataValidations count="1">
    <dataValidation type="decimal" operator="between" allowBlank="1" showInputMessage="1" showErrorMessage="1" sqref="B5:D19">
      <formula1>-99999999999999</formula1>
      <formula2>99999999999999</formula2>
    </dataValidation>
  </dataValidations>
  <printOptions horizontalCentered="1"/>
  <pageMargins left="0.747916666666667" right="0.747916666666667" top="0.786805555555556" bottom="0.786805555555556" header="0.511805555555556" footer="0.511805555555556"/>
  <pageSetup paperSize="9" orientation="landscape"/>
  <headerFooter alignWithMargins="0" scaleWithDoc="0">
    <oddFooter>&amp;R&amp;P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view="pageBreakPreview" zoomScaleNormal="100" topLeftCell="A5" workbookViewId="0">
      <selection activeCell="F9" sqref="F9"/>
    </sheetView>
  </sheetViews>
  <sheetFormatPr defaultColWidth="12.125" defaultRowHeight="16.9" customHeight="1"/>
  <cols>
    <col min="1" max="1" width="33.5" style="117" customWidth="1"/>
    <col min="2" max="10" width="14.75" style="117" customWidth="1"/>
    <col min="11" max="256" width="12.125" style="117" customWidth="1"/>
    <col min="257" max="16384" width="12.125" style="117"/>
  </cols>
  <sheetData>
    <row r="1" ht="30.95" customHeight="1" spans="1:1">
      <c r="A1" s="118" t="s">
        <v>1448</v>
      </c>
    </row>
    <row r="2" ht="51" customHeight="1" spans="1:10">
      <c r="A2" s="119" t="s">
        <v>1449</v>
      </c>
      <c r="B2" s="119"/>
      <c r="C2" s="119"/>
      <c r="D2" s="119"/>
      <c r="E2" s="119"/>
      <c r="F2" s="119"/>
      <c r="G2" s="119"/>
      <c r="H2" s="119"/>
      <c r="I2" s="119"/>
      <c r="J2" s="119"/>
    </row>
    <row r="3" customHeight="1" spans="1:10">
      <c r="A3" s="120"/>
      <c r="B3" s="120"/>
      <c r="C3" s="120"/>
      <c r="D3" s="120"/>
      <c r="E3" s="120"/>
      <c r="F3" s="120"/>
      <c r="G3" s="120"/>
      <c r="H3" s="120"/>
      <c r="I3" s="120"/>
      <c r="J3" s="120"/>
    </row>
    <row r="4" ht="27" customHeight="1" spans="1:10">
      <c r="A4" s="120" t="s">
        <v>1450</v>
      </c>
      <c r="B4" s="120"/>
      <c r="C4" s="120"/>
      <c r="D4" s="120"/>
      <c r="E4" s="120"/>
      <c r="F4" s="120"/>
      <c r="G4" s="120"/>
      <c r="H4" s="120"/>
      <c r="I4" s="120"/>
      <c r="J4" s="120"/>
    </row>
    <row r="5" ht="48" customHeight="1" spans="1:10">
      <c r="A5" s="121" t="s">
        <v>1451</v>
      </c>
      <c r="B5" s="121" t="s">
        <v>1430</v>
      </c>
      <c r="C5" s="121" t="s">
        <v>1452</v>
      </c>
      <c r="D5" s="121"/>
      <c r="E5" s="121"/>
      <c r="F5" s="121"/>
      <c r="G5" s="121"/>
      <c r="H5" s="121" t="s">
        <v>1453</v>
      </c>
      <c r="I5" s="121"/>
      <c r="J5" s="121"/>
    </row>
    <row r="6" ht="48" customHeight="1" spans="1:10">
      <c r="A6" s="121"/>
      <c r="B6" s="121"/>
      <c r="C6" s="121" t="s">
        <v>1454</v>
      </c>
      <c r="D6" s="121" t="s">
        <v>1455</v>
      </c>
      <c r="E6" s="121" t="s">
        <v>1456</v>
      </c>
      <c r="F6" s="121" t="s">
        <v>1457</v>
      </c>
      <c r="G6" s="121" t="s">
        <v>1458</v>
      </c>
      <c r="H6" s="121" t="s">
        <v>1454</v>
      </c>
      <c r="I6" s="121" t="s">
        <v>1459</v>
      </c>
      <c r="J6" s="121" t="s">
        <v>1460</v>
      </c>
    </row>
    <row r="7" ht="48" customHeight="1" spans="1:10">
      <c r="A7" s="122" t="s">
        <v>1461</v>
      </c>
      <c r="B7" s="123">
        <f>SUM(C7,H7)</f>
        <v>629785</v>
      </c>
      <c r="C7" s="123">
        <f t="shared" ref="C7:C12" si="0">SUM(D7:G7)</f>
        <v>315319</v>
      </c>
      <c r="D7" s="123">
        <v>313121</v>
      </c>
      <c r="E7" s="123"/>
      <c r="F7" s="123">
        <v>2198</v>
      </c>
      <c r="G7" s="123"/>
      <c r="H7" s="123">
        <f>SUM(I7:J7)</f>
        <v>314466</v>
      </c>
      <c r="I7" s="123">
        <v>314466</v>
      </c>
      <c r="J7" s="124"/>
    </row>
    <row r="8" ht="48" customHeight="1" spans="1:10">
      <c r="A8" s="122" t="s">
        <v>1462</v>
      </c>
      <c r="B8" s="123">
        <f t="shared" ref="B8:B12" si="1">C8+H8</f>
        <v>764529</v>
      </c>
      <c r="C8" s="123">
        <f t="shared" si="0"/>
        <v>336715</v>
      </c>
      <c r="D8" s="123">
        <f>337515-800</f>
        <v>336715</v>
      </c>
      <c r="E8" s="123"/>
      <c r="F8" s="123"/>
      <c r="G8" s="123"/>
      <c r="H8" s="123">
        <f>SUM(I8:J8)</f>
        <v>427814</v>
      </c>
      <c r="I8" s="123">
        <v>427814</v>
      </c>
      <c r="J8" s="125"/>
    </row>
    <row r="9" ht="48" customHeight="1" spans="1:10">
      <c r="A9" s="122" t="s">
        <v>1463</v>
      </c>
      <c r="B9" s="123">
        <f t="shared" si="1"/>
        <v>133500</v>
      </c>
      <c r="C9" s="123">
        <f>SUM(D9:F9)</f>
        <v>21400</v>
      </c>
      <c r="D9" s="123">
        <v>21400</v>
      </c>
      <c r="E9" s="123"/>
      <c r="F9" s="123"/>
      <c r="G9" s="123"/>
      <c r="H9" s="123">
        <f>SUM(I9:J9)</f>
        <v>112100</v>
      </c>
      <c r="I9" s="123">
        <v>112100</v>
      </c>
      <c r="J9" s="125"/>
    </row>
    <row r="10" ht="48" customHeight="1" spans="1:10">
      <c r="A10" s="122" t="s">
        <v>1464</v>
      </c>
      <c r="B10" s="123">
        <f t="shared" si="1"/>
        <v>6289</v>
      </c>
      <c r="C10" s="123">
        <f t="shared" si="0"/>
        <v>4913</v>
      </c>
      <c r="D10" s="123">
        <v>4913</v>
      </c>
      <c r="E10" s="123"/>
      <c r="F10" s="123"/>
      <c r="G10" s="123"/>
      <c r="H10" s="123">
        <f>SUM(I10:J10)</f>
        <v>1376</v>
      </c>
      <c r="I10" s="123">
        <v>1376</v>
      </c>
      <c r="J10" s="125"/>
    </row>
    <row r="11" ht="48" customHeight="1" spans="1:10">
      <c r="A11" s="122" t="s">
        <v>1465</v>
      </c>
      <c r="B11" s="123"/>
      <c r="C11" s="123"/>
      <c r="D11" s="123"/>
      <c r="E11" s="123"/>
      <c r="F11" s="123"/>
      <c r="G11" s="123"/>
      <c r="H11" s="123"/>
      <c r="I11" s="123"/>
      <c r="J11" s="124"/>
    </row>
    <row r="12" ht="48" customHeight="1" spans="1:10">
      <c r="A12" s="122" t="s">
        <v>1466</v>
      </c>
      <c r="B12" s="123">
        <f t="shared" si="1"/>
        <v>756996</v>
      </c>
      <c r="C12" s="123">
        <f t="shared" si="0"/>
        <v>331806</v>
      </c>
      <c r="D12" s="123">
        <f>D7+D9-D10-D11</f>
        <v>329608</v>
      </c>
      <c r="E12" s="123"/>
      <c r="F12" s="123">
        <f>F7+F9-F10-F11</f>
        <v>2198</v>
      </c>
      <c r="G12" s="123"/>
      <c r="H12" s="123">
        <f>SUM(I12:J12)</f>
        <v>425190</v>
      </c>
      <c r="I12" s="123">
        <v>425190</v>
      </c>
      <c r="J12" s="124"/>
    </row>
  </sheetData>
  <mergeCells count="7">
    <mergeCell ref="A2:J2"/>
    <mergeCell ref="A3:J3"/>
    <mergeCell ref="A4:J4"/>
    <mergeCell ref="C5:G5"/>
    <mergeCell ref="H5:J5"/>
    <mergeCell ref="A5:A6"/>
    <mergeCell ref="B5:B6"/>
  </mergeCells>
  <printOptions horizontalCentered="1"/>
  <pageMargins left="0.357638888888889" right="0.357638888888889" top="1" bottom="1" header="0.5" footer="0.5"/>
  <pageSetup paperSize="9" scale="7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M22"/>
  <sheetViews>
    <sheetView topLeftCell="A3" workbookViewId="0">
      <selection activeCell="J19" sqref="J19"/>
    </sheetView>
  </sheetViews>
  <sheetFormatPr defaultColWidth="9" defaultRowHeight="13.2"/>
  <cols>
    <col min="1" max="1" width="10.5" style="111"/>
    <col min="2" max="16384" width="9" style="111"/>
  </cols>
  <sheetData>
    <row r="5" ht="51" customHeight="1" spans="1:8">
      <c r="A5" s="112"/>
      <c r="B5" s="112"/>
      <c r="C5" s="112"/>
      <c r="D5" s="112"/>
      <c r="E5" s="112"/>
      <c r="F5" s="112"/>
      <c r="G5" s="112"/>
      <c r="H5" s="112"/>
    </row>
    <row r="9" ht="107.25" customHeight="1"/>
    <row r="12" ht="84" customHeight="1" spans="1:13">
      <c r="A12" s="113" t="s">
        <v>1467</v>
      </c>
      <c r="B12" s="113"/>
      <c r="C12" s="113"/>
      <c r="D12" s="113"/>
      <c r="E12" s="113"/>
      <c r="F12" s="113"/>
      <c r="G12" s="113"/>
      <c r="H12" s="113"/>
      <c r="I12" s="115"/>
      <c r="J12" s="115"/>
      <c r="K12" s="115"/>
      <c r="L12" s="115"/>
      <c r="M12" s="115"/>
    </row>
    <row r="22" ht="25.8" spans="1:13">
      <c r="A22" s="114">
        <v>45839</v>
      </c>
      <c r="B22" s="114"/>
      <c r="C22" s="114"/>
      <c r="D22" s="114"/>
      <c r="E22" s="114"/>
      <c r="F22" s="114"/>
      <c r="G22" s="114"/>
      <c r="H22" s="114"/>
      <c r="I22" s="116"/>
      <c r="J22" s="116"/>
      <c r="K22" s="116"/>
      <c r="L22" s="116"/>
      <c r="M22" s="116"/>
    </row>
  </sheetData>
  <mergeCells count="3">
    <mergeCell ref="A5:H5"/>
    <mergeCell ref="A12:H12"/>
    <mergeCell ref="A22:H22"/>
  </mergeCells>
  <printOptions horizontalCentered="1"/>
  <pageMargins left="0.751388888888889" right="0.751388888888889"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Normal="100" workbookViewId="0">
      <selection activeCell="D34" sqref="D34"/>
    </sheetView>
  </sheetViews>
  <sheetFormatPr defaultColWidth="9" defaultRowHeight="20.1" customHeight="1" outlineLevelCol="3"/>
  <cols>
    <col min="1" max="1" width="28.625" style="81" customWidth="1"/>
    <col min="2" max="2" width="19.25" style="82" customWidth="1"/>
    <col min="3" max="3" width="21.375" style="81" customWidth="1"/>
    <col min="4" max="4" width="17.375" style="83" customWidth="1"/>
    <col min="5" max="5" width="11.875" style="81" customWidth="1"/>
    <col min="6" max="16384" width="9" style="81"/>
  </cols>
  <sheetData>
    <row r="1" ht="22.5" customHeight="1" spans="1:1">
      <c r="A1" s="3" t="s">
        <v>1468</v>
      </c>
    </row>
    <row r="2" ht="32.25" customHeight="1" spans="1:4">
      <c r="A2" s="84" t="s">
        <v>1469</v>
      </c>
      <c r="B2" s="85"/>
      <c r="C2" s="84"/>
      <c r="D2" s="84"/>
    </row>
    <row r="3" ht="15" customHeight="1" spans="1:4">
      <c r="A3" s="86"/>
      <c r="B3" s="87"/>
      <c r="C3" s="86"/>
      <c r="D3" s="88" t="s">
        <v>3</v>
      </c>
    </row>
    <row r="4" s="80" customFormat="1" ht="36" customHeight="1" spans="1:4">
      <c r="A4" s="89" t="s">
        <v>4</v>
      </c>
      <c r="B4" s="7" t="s">
        <v>1470</v>
      </c>
      <c r="C4" s="89" t="s">
        <v>1471</v>
      </c>
      <c r="D4" s="90" t="s">
        <v>7</v>
      </c>
    </row>
    <row r="5" s="80" customFormat="1" ht="24" customHeight="1" spans="1:4">
      <c r="A5" s="91" t="s">
        <v>9</v>
      </c>
      <c r="B5" s="92">
        <f>B6+B30+B31</f>
        <v>182830</v>
      </c>
      <c r="C5" s="93">
        <f>SUM(C6+C30+C31)</f>
        <v>95919</v>
      </c>
      <c r="D5" s="90">
        <f t="shared" ref="D5:D20" si="0">C5/B5</f>
        <v>0.52463490674397</v>
      </c>
    </row>
    <row r="6" ht="24" customHeight="1" spans="1:4">
      <c r="A6" s="91" t="s">
        <v>10</v>
      </c>
      <c r="B6" s="94">
        <f>B7+B21</f>
        <v>115700</v>
      </c>
      <c r="C6" s="95">
        <f>C7+C21</f>
        <v>67440</v>
      </c>
      <c r="D6" s="90">
        <f t="shared" si="0"/>
        <v>0.582886776145203</v>
      </c>
    </row>
    <row r="7" ht="24" customHeight="1" spans="1:4">
      <c r="A7" s="91" t="s">
        <v>11</v>
      </c>
      <c r="B7" s="96">
        <f>SUM(B8:B20)</f>
        <v>91395</v>
      </c>
      <c r="C7" s="97">
        <f>SUM(C8:C20)</f>
        <v>46228</v>
      </c>
      <c r="D7" s="90">
        <f t="shared" si="0"/>
        <v>0.505804475080694</v>
      </c>
    </row>
    <row r="8" ht="24" customHeight="1" spans="1:4">
      <c r="A8" s="98" t="s">
        <v>12</v>
      </c>
      <c r="B8" s="99">
        <v>28325</v>
      </c>
      <c r="C8" s="99">
        <v>11266</v>
      </c>
      <c r="D8" s="100">
        <f t="shared" si="0"/>
        <v>0.397740511915269</v>
      </c>
    </row>
    <row r="9" ht="24" customHeight="1" spans="1:4">
      <c r="A9" s="98" t="s">
        <v>13</v>
      </c>
      <c r="B9" s="99">
        <v>5736</v>
      </c>
      <c r="C9" s="99">
        <v>2651</v>
      </c>
      <c r="D9" s="100">
        <f t="shared" si="0"/>
        <v>0.462168758716876</v>
      </c>
    </row>
    <row r="10" ht="24" customHeight="1" spans="1:4">
      <c r="A10" s="98" t="s">
        <v>14</v>
      </c>
      <c r="B10" s="99">
        <v>1158</v>
      </c>
      <c r="C10" s="99">
        <v>766</v>
      </c>
      <c r="D10" s="100">
        <f t="shared" si="0"/>
        <v>0.661485319516408</v>
      </c>
    </row>
    <row r="11" ht="24" customHeight="1" spans="1:4">
      <c r="A11" s="98" t="s">
        <v>15</v>
      </c>
      <c r="B11" s="99">
        <v>2643</v>
      </c>
      <c r="C11" s="99">
        <v>270</v>
      </c>
      <c r="D11" s="100">
        <f t="shared" si="0"/>
        <v>0.102156640181612</v>
      </c>
    </row>
    <row r="12" ht="24" customHeight="1" spans="1:4">
      <c r="A12" s="101" t="s">
        <v>16</v>
      </c>
      <c r="B12" s="99">
        <v>3252</v>
      </c>
      <c r="C12" s="99">
        <v>1232</v>
      </c>
      <c r="D12" s="100">
        <f t="shared" si="0"/>
        <v>0.378843788437884</v>
      </c>
    </row>
    <row r="13" ht="24" customHeight="1" spans="1:4">
      <c r="A13" s="101" t="s">
        <v>17</v>
      </c>
      <c r="B13" s="99">
        <v>6204</v>
      </c>
      <c r="C13" s="99">
        <v>2499</v>
      </c>
      <c r="D13" s="100">
        <f t="shared" si="0"/>
        <v>0.402804642166344</v>
      </c>
    </row>
    <row r="14" ht="24" customHeight="1" spans="1:4">
      <c r="A14" s="102" t="s">
        <v>18</v>
      </c>
      <c r="B14" s="99">
        <v>1381</v>
      </c>
      <c r="C14" s="99">
        <v>649</v>
      </c>
      <c r="D14" s="100">
        <f t="shared" si="0"/>
        <v>0.469949312092686</v>
      </c>
    </row>
    <row r="15" ht="24" customHeight="1" spans="1:4">
      <c r="A15" s="101" t="s">
        <v>19</v>
      </c>
      <c r="B15" s="99">
        <v>2792</v>
      </c>
      <c r="C15" s="99">
        <v>1178</v>
      </c>
      <c r="D15" s="100">
        <f t="shared" si="0"/>
        <v>0.421919770773639</v>
      </c>
    </row>
    <row r="16" ht="24" customHeight="1" spans="1:4">
      <c r="A16" s="101" t="s">
        <v>20</v>
      </c>
      <c r="B16" s="99">
        <v>29272</v>
      </c>
      <c r="C16" s="99">
        <v>20991</v>
      </c>
      <c r="D16" s="100">
        <f t="shared" si="0"/>
        <v>0.717101667122164</v>
      </c>
    </row>
    <row r="17" ht="24" customHeight="1" spans="1:4">
      <c r="A17" s="101" t="s">
        <v>1472</v>
      </c>
      <c r="B17" s="99">
        <v>1103</v>
      </c>
      <c r="C17" s="99">
        <v>603</v>
      </c>
      <c r="D17" s="100">
        <f t="shared" si="0"/>
        <v>0.546690843155032</v>
      </c>
    </row>
    <row r="18" ht="24" customHeight="1" spans="1:4">
      <c r="A18" s="101" t="s">
        <v>22</v>
      </c>
      <c r="B18" s="99">
        <v>3546</v>
      </c>
      <c r="C18" s="99">
        <v>595</v>
      </c>
      <c r="D18" s="100">
        <f t="shared" si="0"/>
        <v>0.167794698251551</v>
      </c>
    </row>
    <row r="19" ht="24" customHeight="1" spans="1:4">
      <c r="A19" s="101" t="s">
        <v>23</v>
      </c>
      <c r="B19" s="99">
        <v>5780</v>
      </c>
      <c r="C19" s="99">
        <v>3441</v>
      </c>
      <c r="D19" s="100">
        <f t="shared" si="0"/>
        <v>0.595328719723183</v>
      </c>
    </row>
    <row r="20" ht="24" customHeight="1" spans="1:4">
      <c r="A20" s="101" t="s">
        <v>24</v>
      </c>
      <c r="B20" s="99">
        <v>203</v>
      </c>
      <c r="C20" s="99">
        <v>87</v>
      </c>
      <c r="D20" s="100">
        <f t="shared" si="0"/>
        <v>0.428571428571429</v>
      </c>
    </row>
    <row r="21" s="80" customFormat="1" ht="24" customHeight="1" spans="1:4">
      <c r="A21" s="103" t="s">
        <v>25</v>
      </c>
      <c r="B21" s="104">
        <f>SUM(B22+B25+B26+B27+B28+B29)</f>
        <v>24305</v>
      </c>
      <c r="C21" s="105">
        <f>C22+C25+C26+C27+C28+C29</f>
        <v>21212</v>
      </c>
      <c r="D21" s="90">
        <f t="shared" ref="D21:D26" si="1">C21/B21</f>
        <v>0.872742234108208</v>
      </c>
    </row>
    <row r="22" ht="24" customHeight="1" spans="1:4">
      <c r="A22" s="101" t="s">
        <v>26</v>
      </c>
      <c r="B22" s="106">
        <f>B23+B24</f>
        <v>5380</v>
      </c>
      <c r="C22" s="106">
        <v>2013</v>
      </c>
      <c r="D22" s="100">
        <f t="shared" si="1"/>
        <v>0.374163568773234</v>
      </c>
    </row>
    <row r="23" ht="24" customHeight="1" spans="1:4">
      <c r="A23" s="101" t="s">
        <v>28</v>
      </c>
      <c r="B23" s="106">
        <v>3120</v>
      </c>
      <c r="C23" s="106">
        <v>737</v>
      </c>
      <c r="D23" s="100">
        <f t="shared" si="1"/>
        <v>0.236217948717949</v>
      </c>
    </row>
    <row r="24" ht="24" customHeight="1" spans="1:4">
      <c r="A24" s="101" t="s">
        <v>1473</v>
      </c>
      <c r="B24" s="106">
        <v>2260</v>
      </c>
      <c r="C24" s="106">
        <v>491</v>
      </c>
      <c r="D24" s="100">
        <f t="shared" si="1"/>
        <v>0.217256637168142</v>
      </c>
    </row>
    <row r="25" ht="24" customHeight="1" spans="1:4">
      <c r="A25" s="101" t="s">
        <v>29</v>
      </c>
      <c r="B25" s="106">
        <v>3479</v>
      </c>
      <c r="C25" s="106">
        <v>442</v>
      </c>
      <c r="D25" s="100">
        <f t="shared" si="1"/>
        <v>0.127048002299511</v>
      </c>
    </row>
    <row r="26" ht="24" customHeight="1" spans="1:4">
      <c r="A26" s="101" t="s">
        <v>30</v>
      </c>
      <c r="B26" s="106">
        <v>4150</v>
      </c>
      <c r="C26" s="106">
        <v>4841</v>
      </c>
      <c r="D26" s="100">
        <f t="shared" si="1"/>
        <v>1.16650602409639</v>
      </c>
    </row>
    <row r="27" ht="24" customHeight="1" spans="1:4">
      <c r="A27" s="101" t="s">
        <v>31</v>
      </c>
      <c r="B27" s="106">
        <v>8876</v>
      </c>
      <c r="C27" s="106">
        <v>8772</v>
      </c>
      <c r="D27" s="100">
        <f t="shared" ref="D27:D31" si="2">C27/B27</f>
        <v>0.988283010365029</v>
      </c>
    </row>
    <row r="28" ht="24" customHeight="1" spans="1:4">
      <c r="A28" s="101" t="s">
        <v>32</v>
      </c>
      <c r="B28" s="106">
        <v>195</v>
      </c>
      <c r="C28" s="106">
        <v>73</v>
      </c>
      <c r="D28" s="100">
        <f t="shared" si="2"/>
        <v>0.374358974358974</v>
      </c>
    </row>
    <row r="29" ht="24" customHeight="1" spans="1:4">
      <c r="A29" s="101" t="s">
        <v>33</v>
      </c>
      <c r="B29" s="106">
        <v>2225</v>
      </c>
      <c r="C29" s="106">
        <v>5071</v>
      </c>
      <c r="D29" s="100">
        <f t="shared" si="2"/>
        <v>2.27910112359551</v>
      </c>
    </row>
    <row r="30" ht="24" customHeight="1" spans="1:4">
      <c r="A30" s="107" t="s">
        <v>34</v>
      </c>
      <c r="B30" s="104">
        <v>14560</v>
      </c>
      <c r="C30" s="105">
        <v>5990</v>
      </c>
      <c r="D30" s="90">
        <f t="shared" si="2"/>
        <v>0.411401098901099</v>
      </c>
    </row>
    <row r="31" ht="24" customHeight="1" spans="1:4">
      <c r="A31" s="108" t="s">
        <v>35</v>
      </c>
      <c r="B31" s="104">
        <v>52570</v>
      </c>
      <c r="C31" s="105">
        <v>22489</v>
      </c>
      <c r="D31" s="90">
        <f t="shared" si="2"/>
        <v>0.427791516073806</v>
      </c>
    </row>
    <row r="32" ht="24" customHeight="1" spans="1:4">
      <c r="A32" s="109" t="s">
        <v>36</v>
      </c>
      <c r="B32" s="110">
        <f>B7/B6</f>
        <v>0.789930855661193</v>
      </c>
      <c r="C32" s="110">
        <f>C7/C6</f>
        <v>0.685468564650059</v>
      </c>
      <c r="D32" s="98"/>
    </row>
  </sheetData>
  <mergeCells count="1">
    <mergeCell ref="A2:D2"/>
  </mergeCells>
  <printOptions horizontalCentered="1"/>
  <pageMargins left="0.751388888888889" right="0.751388888888889" top="1" bottom="1" header="0.5" footer="0.5"/>
  <pageSetup paperSize="9" scale="8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view="pageBreakPreview" zoomScaleNormal="100" workbookViewId="0">
      <selection activeCell="G7" sqref="G7"/>
    </sheetView>
  </sheetViews>
  <sheetFormatPr defaultColWidth="9" defaultRowHeight="15.6" outlineLevelCol="3"/>
  <cols>
    <col min="1" max="1" width="13.75" style="2" customWidth="1"/>
    <col min="2" max="2" width="34.125" style="2" customWidth="1"/>
    <col min="3" max="4" width="21.125" style="2" customWidth="1"/>
    <col min="5" max="16384" width="9" style="2"/>
  </cols>
  <sheetData>
    <row r="1" ht="29.1" customHeight="1" spans="1:3">
      <c r="A1" s="3" t="s">
        <v>1474</v>
      </c>
      <c r="B1" s="70"/>
      <c r="C1" s="71"/>
    </row>
    <row r="2" ht="22.2" spans="1:4">
      <c r="A2" s="72" t="s">
        <v>1475</v>
      </c>
      <c r="B2" s="72"/>
      <c r="C2" s="72"/>
      <c r="D2" s="72"/>
    </row>
    <row r="3" ht="29.1" customHeight="1" spans="1:4">
      <c r="A3" s="73"/>
      <c r="B3" s="73"/>
      <c r="C3" s="74" t="s">
        <v>3</v>
      </c>
      <c r="D3" s="74"/>
    </row>
    <row r="4" ht="30" customHeight="1" spans="1:4">
      <c r="A4" s="75" t="s">
        <v>129</v>
      </c>
      <c r="B4" s="75" t="s">
        <v>130</v>
      </c>
      <c r="C4" s="76" t="s">
        <v>1476</v>
      </c>
      <c r="D4" s="76" t="s">
        <v>1477</v>
      </c>
    </row>
    <row r="5" ht="30" customHeight="1" spans="1:4">
      <c r="A5" s="77"/>
      <c r="B5" s="77" t="s">
        <v>1478</v>
      </c>
      <c r="C5" s="76">
        <f>SUM(C6:C27)</f>
        <v>522713</v>
      </c>
      <c r="D5" s="76">
        <f>SUM(D6:D27)</f>
        <v>265779</v>
      </c>
    </row>
    <row r="6" ht="30" customHeight="1" spans="1:4">
      <c r="A6" s="78" t="s">
        <v>1479</v>
      </c>
      <c r="B6" s="77" t="s">
        <v>1480</v>
      </c>
      <c r="C6" s="79">
        <v>54121</v>
      </c>
      <c r="D6" s="79">
        <v>26883</v>
      </c>
    </row>
    <row r="7" ht="30" customHeight="1" spans="1:4">
      <c r="A7" s="78" t="s">
        <v>1481</v>
      </c>
      <c r="B7" s="77" t="s">
        <v>1482</v>
      </c>
      <c r="C7" s="79">
        <v>220</v>
      </c>
      <c r="D7" s="79">
        <v>113</v>
      </c>
    </row>
    <row r="8" ht="30" customHeight="1" spans="1:4">
      <c r="A8" s="78" t="s">
        <v>1483</v>
      </c>
      <c r="B8" s="77" t="s">
        <v>1484</v>
      </c>
      <c r="C8" s="79">
        <v>18727</v>
      </c>
      <c r="D8" s="79">
        <v>6754</v>
      </c>
    </row>
    <row r="9" ht="30" customHeight="1" spans="1:4">
      <c r="A9" s="78" t="s">
        <v>1485</v>
      </c>
      <c r="B9" s="77" t="s">
        <v>1486</v>
      </c>
      <c r="C9" s="79">
        <v>90915</v>
      </c>
      <c r="D9" s="79">
        <v>46740</v>
      </c>
    </row>
    <row r="10" ht="30" customHeight="1" spans="1:4">
      <c r="A10" s="78" t="s">
        <v>1487</v>
      </c>
      <c r="B10" s="77" t="s">
        <v>1488</v>
      </c>
      <c r="C10" s="79">
        <v>11157</v>
      </c>
      <c r="D10" s="79">
        <v>7332</v>
      </c>
    </row>
    <row r="11" ht="30" customHeight="1" spans="1:4">
      <c r="A11" s="78" t="s">
        <v>1489</v>
      </c>
      <c r="B11" s="77" t="s">
        <v>1490</v>
      </c>
      <c r="C11" s="79">
        <v>7478</v>
      </c>
      <c r="D11" s="79">
        <v>2573</v>
      </c>
    </row>
    <row r="12" ht="30" customHeight="1" spans="1:4">
      <c r="A12" s="78" t="s">
        <v>1491</v>
      </c>
      <c r="B12" s="77" t="s">
        <v>1492</v>
      </c>
      <c r="C12" s="79">
        <v>93658</v>
      </c>
      <c r="D12" s="79">
        <v>51331</v>
      </c>
    </row>
    <row r="13" ht="30" customHeight="1" spans="1:4">
      <c r="A13" s="78" t="s">
        <v>1493</v>
      </c>
      <c r="B13" s="77" t="s">
        <v>1494</v>
      </c>
      <c r="C13" s="79">
        <v>36113</v>
      </c>
      <c r="D13" s="79">
        <v>15124</v>
      </c>
    </row>
    <row r="14" ht="30" customHeight="1" spans="1:4">
      <c r="A14" s="78" t="s">
        <v>1495</v>
      </c>
      <c r="B14" s="77" t="s">
        <v>1496</v>
      </c>
      <c r="C14" s="79">
        <v>24370</v>
      </c>
      <c r="D14" s="79">
        <v>11872</v>
      </c>
    </row>
    <row r="15" ht="30" customHeight="1" spans="1:4">
      <c r="A15" s="78" t="s">
        <v>1497</v>
      </c>
      <c r="B15" s="77" t="s">
        <v>1498</v>
      </c>
      <c r="C15" s="79">
        <v>19573</v>
      </c>
      <c r="D15" s="79">
        <v>8159</v>
      </c>
    </row>
    <row r="16" ht="30" customHeight="1" spans="1:4">
      <c r="A16" s="78" t="s">
        <v>1499</v>
      </c>
      <c r="B16" s="77" t="s">
        <v>1500</v>
      </c>
      <c r="C16" s="79">
        <v>95814</v>
      </c>
      <c r="D16" s="79">
        <v>57525</v>
      </c>
    </row>
    <row r="17" ht="30" customHeight="1" spans="1:4">
      <c r="A17" s="78" t="s">
        <v>1501</v>
      </c>
      <c r="B17" s="77" t="s">
        <v>1502</v>
      </c>
      <c r="C17" s="79">
        <v>14853</v>
      </c>
      <c r="D17" s="79">
        <v>6831</v>
      </c>
    </row>
    <row r="18" ht="30" customHeight="1" spans="1:4">
      <c r="A18" s="78" t="s">
        <v>1503</v>
      </c>
      <c r="B18" s="77" t="s">
        <v>1504</v>
      </c>
      <c r="C18" s="79">
        <v>2126</v>
      </c>
      <c r="D18" s="79">
        <v>1271</v>
      </c>
    </row>
    <row r="19" ht="30" customHeight="1" spans="1:4">
      <c r="A19" s="78" t="s">
        <v>1505</v>
      </c>
      <c r="B19" s="77" t="s">
        <v>1506</v>
      </c>
      <c r="C19" s="79">
        <v>4514</v>
      </c>
      <c r="D19" s="79">
        <v>1298</v>
      </c>
    </row>
    <row r="20" ht="30" customHeight="1" spans="1:4">
      <c r="A20" s="78" t="s">
        <v>1507</v>
      </c>
      <c r="B20" s="77" t="s">
        <v>1508</v>
      </c>
      <c r="C20" s="79">
        <v>603</v>
      </c>
      <c r="D20" s="79">
        <v>45</v>
      </c>
    </row>
    <row r="21" ht="30" customHeight="1" spans="1:4">
      <c r="A21" s="78">
        <v>219</v>
      </c>
      <c r="B21" s="77" t="s">
        <v>981</v>
      </c>
      <c r="C21" s="79">
        <v>0</v>
      </c>
      <c r="D21" s="79">
        <v>55</v>
      </c>
    </row>
    <row r="22" ht="30" customHeight="1" spans="1:4">
      <c r="A22" s="78" t="s">
        <v>1509</v>
      </c>
      <c r="B22" s="77" t="s">
        <v>1510</v>
      </c>
      <c r="C22" s="79">
        <v>12100</v>
      </c>
      <c r="D22" s="79">
        <v>2673</v>
      </c>
    </row>
    <row r="23" ht="30" customHeight="1" spans="1:4">
      <c r="A23" s="78" t="s">
        <v>1511</v>
      </c>
      <c r="B23" s="77" t="s">
        <v>1512</v>
      </c>
      <c r="C23" s="79">
        <v>14846</v>
      </c>
      <c r="D23" s="79">
        <v>7879</v>
      </c>
    </row>
    <row r="24" ht="30" customHeight="1" spans="1:4">
      <c r="A24" s="78">
        <v>222</v>
      </c>
      <c r="B24" s="77" t="s">
        <v>1513</v>
      </c>
      <c r="C24" s="79">
        <v>5360</v>
      </c>
      <c r="D24" s="79">
        <v>3431</v>
      </c>
    </row>
    <row r="25" ht="30" customHeight="1" spans="1:4">
      <c r="A25" s="78" t="s">
        <v>1514</v>
      </c>
      <c r="B25" s="77" t="s">
        <v>1515</v>
      </c>
      <c r="C25" s="79">
        <v>5004</v>
      </c>
      <c r="D25" s="79">
        <v>2695</v>
      </c>
    </row>
    <row r="26" ht="30" customHeight="1" spans="1:4">
      <c r="A26" s="78">
        <v>229</v>
      </c>
      <c r="B26" s="77" t="s">
        <v>989</v>
      </c>
      <c r="C26" s="79"/>
      <c r="D26" s="79">
        <v>102</v>
      </c>
    </row>
    <row r="27" ht="30" customHeight="1" spans="1:4">
      <c r="A27" s="78" t="s">
        <v>1516</v>
      </c>
      <c r="B27" s="77" t="s">
        <v>1517</v>
      </c>
      <c r="C27" s="79">
        <v>11161</v>
      </c>
      <c r="D27" s="79">
        <v>5093</v>
      </c>
    </row>
  </sheetData>
  <mergeCells count="2">
    <mergeCell ref="A2:D2"/>
    <mergeCell ref="C3:D3"/>
  </mergeCells>
  <printOptions horizontalCentered="1"/>
  <pageMargins left="0.751388888888889" right="0.751388888888889" top="1" bottom="1" header="0.5" footer="0.5"/>
  <pageSetup paperSize="9" scale="88"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view="pageBreakPreview" zoomScaleNormal="100" topLeftCell="A7" workbookViewId="0">
      <selection activeCell="G17" sqref="G17"/>
    </sheetView>
  </sheetViews>
  <sheetFormatPr defaultColWidth="9" defaultRowHeight="15.6" outlineLevelCol="7"/>
  <cols>
    <col min="1" max="1" width="31.75" customWidth="1"/>
    <col min="2" max="3" width="20.625" customWidth="1"/>
    <col min="4" max="4" width="36.75" customWidth="1"/>
    <col min="5" max="5" width="20.625" customWidth="1"/>
    <col min="6" max="6" width="20.625" style="55" customWidth="1"/>
    <col min="7" max="7" width="18.25" customWidth="1"/>
    <col min="8" max="8" width="12.5" customWidth="1"/>
  </cols>
  <sheetData>
    <row r="1" customFormat="1" ht="23.1" customHeight="1" spans="1:7">
      <c r="A1" s="3" t="s">
        <v>1518</v>
      </c>
      <c r="B1" s="31"/>
      <c r="C1" s="32"/>
      <c r="D1" s="32"/>
      <c r="E1" s="32"/>
      <c r="F1" s="56"/>
      <c r="G1" s="34"/>
    </row>
    <row r="2" customFormat="1" ht="33.95" customHeight="1" spans="1:8">
      <c r="A2" s="35" t="s">
        <v>1519</v>
      </c>
      <c r="B2" s="35"/>
      <c r="C2" s="35"/>
      <c r="D2" s="35"/>
      <c r="E2" s="35"/>
      <c r="F2" s="57"/>
      <c r="G2" s="36"/>
      <c r="H2" s="36"/>
    </row>
    <row r="3" customFormat="1" ht="30.95" customHeight="1" spans="1:8">
      <c r="A3" s="37"/>
      <c r="B3" s="38"/>
      <c r="C3" s="37"/>
      <c r="D3" s="37"/>
      <c r="E3" s="37"/>
      <c r="F3" s="37" t="s">
        <v>3</v>
      </c>
      <c r="G3" s="39"/>
      <c r="H3" s="40"/>
    </row>
    <row r="4" customFormat="1" ht="27.95" customHeight="1" spans="1:6">
      <c r="A4" s="41" t="s">
        <v>1520</v>
      </c>
      <c r="B4" s="41" t="s">
        <v>1476</v>
      </c>
      <c r="C4" s="41" t="s">
        <v>1521</v>
      </c>
      <c r="D4" s="41" t="s">
        <v>1520</v>
      </c>
      <c r="E4" s="42" t="s">
        <v>1476</v>
      </c>
      <c r="F4" s="42" t="s">
        <v>1477</v>
      </c>
    </row>
    <row r="5" customFormat="1" ht="27.95" customHeight="1" spans="1:6">
      <c r="A5" s="43" t="s">
        <v>1522</v>
      </c>
      <c r="B5" s="41">
        <f>SUM(B6:B9)</f>
        <v>61550</v>
      </c>
      <c r="C5" s="41">
        <f>SUM(C6:C10)</f>
        <v>8500</v>
      </c>
      <c r="D5" s="43" t="s">
        <v>1523</v>
      </c>
      <c r="E5" s="42">
        <f>E7+E11+E12+E14+E18+E19+E17</f>
        <v>180493</v>
      </c>
      <c r="F5" s="58">
        <f>F7+F11+F14+F12+F17+F18+F19+F13+F6</f>
        <v>132807</v>
      </c>
    </row>
    <row r="6" customFormat="1" ht="27.95" customHeight="1" spans="1:6">
      <c r="A6" s="59" t="s">
        <v>1378</v>
      </c>
      <c r="B6" s="45">
        <v>20000</v>
      </c>
      <c r="C6" s="45">
        <v>1054</v>
      </c>
      <c r="D6" s="43" t="s">
        <v>1396</v>
      </c>
      <c r="E6" s="42">
        <v>0</v>
      </c>
      <c r="F6" s="58">
        <v>63</v>
      </c>
    </row>
    <row r="7" customFormat="1" ht="27.95" customHeight="1" spans="1:6">
      <c r="A7" s="48" t="s">
        <v>1397</v>
      </c>
      <c r="B7" s="45">
        <v>150</v>
      </c>
      <c r="C7" s="45"/>
      <c r="D7" s="46" t="s">
        <v>1524</v>
      </c>
      <c r="E7" s="42">
        <f>E8+E9+E10</f>
        <v>45180</v>
      </c>
      <c r="F7" s="60">
        <f>F8+F9+F10</f>
        <v>26331</v>
      </c>
    </row>
    <row r="8" customFormat="1" ht="27.95" customHeight="1" spans="1:6">
      <c r="A8" s="48" t="s">
        <v>1399</v>
      </c>
      <c r="B8" s="45">
        <v>900</v>
      </c>
      <c r="C8" s="45">
        <v>656</v>
      </c>
      <c r="D8" s="48" t="s">
        <v>1525</v>
      </c>
      <c r="E8" s="49">
        <v>41930</v>
      </c>
      <c r="F8" s="61">
        <v>24737</v>
      </c>
    </row>
    <row r="9" customFormat="1" ht="27.95" customHeight="1" spans="1:6">
      <c r="A9" s="47" t="s">
        <v>1526</v>
      </c>
      <c r="B9" s="45">
        <v>40500</v>
      </c>
      <c r="C9" s="45">
        <v>6550</v>
      </c>
      <c r="D9" s="48" t="s">
        <v>1527</v>
      </c>
      <c r="E9" s="49">
        <v>2250</v>
      </c>
      <c r="F9" s="61">
        <v>1159</v>
      </c>
    </row>
    <row r="10" customFormat="1" ht="27.95" customHeight="1" spans="1:6">
      <c r="A10" s="47" t="s">
        <v>1528</v>
      </c>
      <c r="B10" s="45"/>
      <c r="C10" s="45">
        <v>240</v>
      </c>
      <c r="D10" s="48" t="s">
        <v>1529</v>
      </c>
      <c r="E10" s="49">
        <v>1000</v>
      </c>
      <c r="F10" s="61">
        <v>435</v>
      </c>
    </row>
    <row r="11" customFormat="1" ht="27.95" customHeight="1" spans="1:8">
      <c r="A11" s="62"/>
      <c r="B11" s="53"/>
      <c r="C11" s="53"/>
      <c r="D11" s="46" t="s">
        <v>1530</v>
      </c>
      <c r="E11" s="42">
        <v>970</v>
      </c>
      <c r="F11" s="58">
        <v>6258</v>
      </c>
      <c r="H11">
        <v>58352</v>
      </c>
    </row>
    <row r="12" customFormat="1" ht="27.95" customHeight="1" spans="1:8">
      <c r="A12" s="63"/>
      <c r="B12" s="63"/>
      <c r="C12" s="63"/>
      <c r="D12" s="46" t="s">
        <v>1531</v>
      </c>
      <c r="E12" s="42">
        <v>101</v>
      </c>
      <c r="F12" s="58"/>
      <c r="H12">
        <v>1376</v>
      </c>
    </row>
    <row r="13" customFormat="1" ht="27.95" customHeight="1" spans="1:6">
      <c r="A13" s="63"/>
      <c r="B13" s="63"/>
      <c r="C13" s="63"/>
      <c r="D13" s="46" t="s">
        <v>1532</v>
      </c>
      <c r="E13" s="42"/>
      <c r="F13" s="58">
        <v>345</v>
      </c>
    </row>
    <row r="14" customFormat="1" ht="27.95" customHeight="1" spans="1:8">
      <c r="A14" s="52"/>
      <c r="B14" s="53"/>
      <c r="C14" s="53"/>
      <c r="D14" s="46" t="s">
        <v>1533</v>
      </c>
      <c r="E14" s="42">
        <f>E15+E16</f>
        <v>80000</v>
      </c>
      <c r="F14" s="60">
        <f>F15+F16</f>
        <v>78759</v>
      </c>
      <c r="H14">
        <v>59728</v>
      </c>
    </row>
    <row r="15" customFormat="1" ht="27.95" customHeight="1" spans="1:6">
      <c r="A15" s="64"/>
      <c r="B15" s="64"/>
      <c r="C15" s="64"/>
      <c r="D15" s="65" t="s">
        <v>1534</v>
      </c>
      <c r="E15" s="50">
        <v>80000</v>
      </c>
      <c r="F15" s="61">
        <v>77596</v>
      </c>
    </row>
    <row r="16" customFormat="1" ht="27.95" customHeight="1" spans="1:6">
      <c r="A16" s="66"/>
      <c r="B16" s="41"/>
      <c r="C16" s="41"/>
      <c r="D16" s="65" t="s">
        <v>1535</v>
      </c>
      <c r="E16" s="50"/>
      <c r="F16" s="61">
        <v>1163</v>
      </c>
    </row>
    <row r="17" customFormat="1" ht="27.95" customHeight="1" spans="1:6">
      <c r="A17" s="66" t="s">
        <v>1536</v>
      </c>
      <c r="B17" s="41">
        <v>9000</v>
      </c>
      <c r="C17" s="41">
        <f>C18</f>
        <v>21195</v>
      </c>
      <c r="D17" s="46" t="s">
        <v>1537</v>
      </c>
      <c r="E17" s="42">
        <v>9000</v>
      </c>
      <c r="F17" s="61"/>
    </row>
    <row r="18" customFormat="1" ht="27.95" customHeight="1" spans="1:6">
      <c r="A18" s="63" t="s">
        <v>1538</v>
      </c>
      <c r="B18" s="53">
        <v>9000</v>
      </c>
      <c r="C18" s="53">
        <v>21195</v>
      </c>
      <c r="D18" s="46" t="s">
        <v>1539</v>
      </c>
      <c r="E18" s="42">
        <v>12319</v>
      </c>
      <c r="F18" s="58">
        <v>6251</v>
      </c>
    </row>
    <row r="19" customFormat="1" ht="27.95" customHeight="1" spans="1:6">
      <c r="A19" s="66" t="s">
        <v>1540</v>
      </c>
      <c r="B19" s="53"/>
      <c r="C19" s="53"/>
      <c r="D19" s="67" t="s">
        <v>1541</v>
      </c>
      <c r="E19" s="42">
        <v>32923</v>
      </c>
      <c r="F19" s="58">
        <v>14800</v>
      </c>
    </row>
    <row r="20" customFormat="1" ht="27.95" customHeight="1" spans="1:6">
      <c r="A20" s="68" t="s">
        <v>1542</v>
      </c>
      <c r="B20" s="41">
        <v>110000</v>
      </c>
      <c r="C20" s="69">
        <f>54100+14800</f>
        <v>68900</v>
      </c>
      <c r="D20" s="46" t="s">
        <v>1543</v>
      </c>
      <c r="E20" s="42">
        <v>57</v>
      </c>
      <c r="F20" s="58"/>
    </row>
    <row r="21" customFormat="1" ht="27.95" customHeight="1" spans="1:6">
      <c r="A21" s="41" t="s">
        <v>124</v>
      </c>
      <c r="B21" s="41">
        <f>B5+B17+B20</f>
        <v>180550</v>
      </c>
      <c r="C21" s="41">
        <f>C5+C17+C20+C19</f>
        <v>98595</v>
      </c>
      <c r="D21" s="41" t="s">
        <v>122</v>
      </c>
      <c r="E21" s="42">
        <f>E5+E20</f>
        <v>180550</v>
      </c>
      <c r="F21" s="58">
        <f>F5+F20</f>
        <v>132807</v>
      </c>
    </row>
  </sheetData>
  <mergeCells count="2">
    <mergeCell ref="A2:F2"/>
    <mergeCell ref="G3:H3"/>
  </mergeCells>
  <printOptions horizontalCentered="1"/>
  <pageMargins left="0.751388888888889" right="0.751388888888889" top="0.802777777777778" bottom="0.802777777777778" header="0.5" footer="0.5"/>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view="pageBreakPreview" zoomScaleNormal="100" showWhiteSpace="0" workbookViewId="0">
      <selection activeCell="H24" sqref="H24"/>
    </sheetView>
  </sheetViews>
  <sheetFormatPr defaultColWidth="9" defaultRowHeight="20.1" customHeight="1" outlineLevelCol="4"/>
  <cols>
    <col min="1" max="1" width="22.25" style="81" customWidth="1"/>
    <col min="2" max="2" width="14.875" style="82" customWidth="1"/>
    <col min="3" max="3" width="15.25" style="81" customWidth="1"/>
    <col min="4" max="4" width="15.125" style="83" customWidth="1"/>
    <col min="5" max="5" width="13.5" style="81" customWidth="1"/>
    <col min="6" max="7" width="9" style="81"/>
    <col min="8" max="8" width="11.25" style="81" customWidth="1"/>
    <col min="9" max="9" width="11.875" style="81" customWidth="1"/>
    <col min="10" max="16384" width="9" style="81"/>
  </cols>
  <sheetData>
    <row r="1" ht="22.5" customHeight="1" spans="1:1">
      <c r="A1" s="3" t="s">
        <v>1</v>
      </c>
    </row>
    <row r="2" ht="32.25" customHeight="1" spans="1:5">
      <c r="A2" s="84" t="s">
        <v>2</v>
      </c>
      <c r="B2" s="85"/>
      <c r="C2" s="84"/>
      <c r="D2" s="84"/>
      <c r="E2" s="84"/>
    </row>
    <row r="3" ht="15" customHeight="1" spans="1:5">
      <c r="A3" s="86"/>
      <c r="B3" s="87"/>
      <c r="C3" s="86"/>
      <c r="D3" s="306"/>
      <c r="E3" s="88" t="s">
        <v>3</v>
      </c>
    </row>
    <row r="4" s="80" customFormat="1" ht="21" customHeight="1" spans="1:5">
      <c r="A4" s="89" t="s">
        <v>4</v>
      </c>
      <c r="B4" s="7" t="s">
        <v>5</v>
      </c>
      <c r="C4" s="89" t="s">
        <v>6</v>
      </c>
      <c r="D4" s="90" t="s">
        <v>7</v>
      </c>
      <c r="E4" s="89" t="s">
        <v>8</v>
      </c>
    </row>
    <row r="5" s="80" customFormat="1" ht="21" customHeight="1" spans="1:5">
      <c r="A5" s="91" t="s">
        <v>9</v>
      </c>
      <c r="B5" s="95">
        <f>B6+B30+B31</f>
        <v>174122.1656</v>
      </c>
      <c r="C5" s="95">
        <f>C6+C30+C31</f>
        <v>181732.28</v>
      </c>
      <c r="D5" s="90">
        <f>C5/B5</f>
        <v>1.04370560390044</v>
      </c>
      <c r="E5" s="89"/>
    </row>
    <row r="6" ht="21" customHeight="1" spans="1:5">
      <c r="A6" s="91" t="s">
        <v>10</v>
      </c>
      <c r="B6" s="95">
        <f>B7+B21</f>
        <v>110200.1656</v>
      </c>
      <c r="C6" s="95">
        <f>C7+C21</f>
        <v>112299</v>
      </c>
      <c r="D6" s="90">
        <f>C6/B6</f>
        <v>1.01904565559019</v>
      </c>
      <c r="E6" s="99"/>
    </row>
    <row r="7" ht="21" customHeight="1" spans="1:5">
      <c r="A7" s="91" t="s">
        <v>11</v>
      </c>
      <c r="B7" s="95">
        <f>SUM(B8:B20)</f>
        <v>87052.88</v>
      </c>
      <c r="C7" s="95">
        <f>SUM(C8:C20)</f>
        <v>88934</v>
      </c>
      <c r="D7" s="90">
        <f t="shared" ref="D6:D27" si="0">C7/B7</f>
        <v>1.02160893470727</v>
      </c>
      <c r="E7" s="99"/>
    </row>
    <row r="8" ht="21" customHeight="1" spans="1:5">
      <c r="A8" s="98" t="s">
        <v>12</v>
      </c>
      <c r="B8" s="307">
        <v>29119</v>
      </c>
      <c r="C8" s="99">
        <v>23962</v>
      </c>
      <c r="D8" s="100">
        <f t="shared" si="0"/>
        <v>0.82289913801985</v>
      </c>
      <c r="E8" s="99"/>
    </row>
    <row r="9" ht="21" customHeight="1" spans="1:5">
      <c r="A9" s="98" t="s">
        <v>13</v>
      </c>
      <c r="B9" s="307">
        <v>3855</v>
      </c>
      <c r="C9" s="99">
        <v>8764</v>
      </c>
      <c r="D9" s="100">
        <f t="shared" si="0"/>
        <v>2.27341115434501</v>
      </c>
      <c r="E9" s="99"/>
    </row>
    <row r="10" ht="21" customHeight="1" spans="1:5">
      <c r="A10" s="98" t="s">
        <v>14</v>
      </c>
      <c r="B10" s="307">
        <v>856</v>
      </c>
      <c r="C10" s="99">
        <v>1148</v>
      </c>
      <c r="D10" s="100">
        <f t="shared" si="0"/>
        <v>1.3411214953271</v>
      </c>
      <c r="E10" s="99"/>
    </row>
    <row r="11" ht="21" customHeight="1" spans="1:5">
      <c r="A11" s="98" t="s">
        <v>15</v>
      </c>
      <c r="B11" s="307">
        <v>6122</v>
      </c>
      <c r="C11" s="99">
        <v>302</v>
      </c>
      <c r="D11" s="100">
        <f t="shared" si="0"/>
        <v>0.0493302842208429</v>
      </c>
      <c r="E11" s="99"/>
    </row>
    <row r="12" ht="21" customHeight="1" spans="1:5">
      <c r="A12" s="101" t="s">
        <v>16</v>
      </c>
      <c r="B12" s="307">
        <v>4158</v>
      </c>
      <c r="C12" s="99">
        <v>2740</v>
      </c>
      <c r="D12" s="100">
        <f t="shared" si="0"/>
        <v>0.658970658970659</v>
      </c>
      <c r="E12" s="99"/>
    </row>
    <row r="13" ht="21" customHeight="1" spans="1:5">
      <c r="A13" s="101" t="s">
        <v>17</v>
      </c>
      <c r="B13" s="307">
        <v>3867.48</v>
      </c>
      <c r="C13" s="99">
        <v>7606</v>
      </c>
      <c r="D13" s="100">
        <f t="shared" si="0"/>
        <v>1.9666552897494</v>
      </c>
      <c r="E13" s="99"/>
    </row>
    <row r="14" ht="21" customHeight="1" spans="1:5">
      <c r="A14" s="102" t="s">
        <v>18</v>
      </c>
      <c r="B14" s="307">
        <v>2358.72</v>
      </c>
      <c r="C14" s="99">
        <v>1199</v>
      </c>
      <c r="D14" s="100">
        <f t="shared" si="0"/>
        <v>0.508326549993217</v>
      </c>
      <c r="E14" s="99"/>
    </row>
    <row r="15" ht="21" customHeight="1" spans="1:5">
      <c r="A15" s="101" t="s">
        <v>19</v>
      </c>
      <c r="B15" s="307">
        <v>2601.72</v>
      </c>
      <c r="C15" s="99">
        <v>2744</v>
      </c>
      <c r="D15" s="100">
        <f t="shared" si="0"/>
        <v>1.05468689943576</v>
      </c>
      <c r="E15" s="99"/>
    </row>
    <row r="16" ht="21" customHeight="1" spans="1:5">
      <c r="A16" s="101" t="s">
        <v>20</v>
      </c>
      <c r="B16" s="307">
        <v>15306</v>
      </c>
      <c r="C16" s="99">
        <v>31982</v>
      </c>
      <c r="D16" s="100">
        <f t="shared" si="0"/>
        <v>2.08950738272573</v>
      </c>
      <c r="E16" s="99"/>
    </row>
    <row r="17" ht="21" customHeight="1" spans="1:5">
      <c r="A17" s="101" t="s">
        <v>21</v>
      </c>
      <c r="B17" s="307">
        <v>1475.28</v>
      </c>
      <c r="C17" s="99">
        <v>1042</v>
      </c>
      <c r="D17" s="100">
        <f t="shared" si="0"/>
        <v>0.706306599425194</v>
      </c>
      <c r="E17" s="99"/>
    </row>
    <row r="18" ht="21" customHeight="1" spans="1:5">
      <c r="A18" s="101" t="s">
        <v>22</v>
      </c>
      <c r="B18" s="307">
        <v>5900</v>
      </c>
      <c r="C18" s="99">
        <v>2615</v>
      </c>
      <c r="D18" s="100">
        <f t="shared" si="0"/>
        <v>0.443220338983051</v>
      </c>
      <c r="E18" s="99"/>
    </row>
    <row r="19" ht="21" customHeight="1" spans="1:5">
      <c r="A19" s="101" t="s">
        <v>23</v>
      </c>
      <c r="B19" s="307">
        <v>11222</v>
      </c>
      <c r="C19" s="99">
        <v>4725</v>
      </c>
      <c r="D19" s="100">
        <f t="shared" si="0"/>
        <v>0.421047941543397</v>
      </c>
      <c r="E19" s="99"/>
    </row>
    <row r="20" ht="21" customHeight="1" spans="1:5">
      <c r="A20" s="101" t="s">
        <v>24</v>
      </c>
      <c r="B20" s="307">
        <v>211.68</v>
      </c>
      <c r="C20" s="99">
        <v>105</v>
      </c>
      <c r="D20" s="100">
        <f t="shared" si="0"/>
        <v>0.496031746031746</v>
      </c>
      <c r="E20" s="99"/>
    </row>
    <row r="21" s="80" customFormat="1" ht="21" customHeight="1" spans="1:5">
      <c r="A21" s="103" t="s">
        <v>25</v>
      </c>
      <c r="B21" s="105">
        <f>B22+B25+B26+B27+B28+B29</f>
        <v>23147.2856</v>
      </c>
      <c r="C21" s="105">
        <f>C22+C25+C26+C27+C28+C29</f>
        <v>23365</v>
      </c>
      <c r="D21" s="90">
        <f t="shared" si="0"/>
        <v>1.00940561255269</v>
      </c>
      <c r="E21" s="89"/>
    </row>
    <row r="22" ht="21" customHeight="1" spans="1:5">
      <c r="A22" s="101" t="s">
        <v>26</v>
      </c>
      <c r="B22" s="308">
        <f>B23+B24</f>
        <v>5771.06</v>
      </c>
      <c r="C22" s="308">
        <f>C23+C24</f>
        <v>5492</v>
      </c>
      <c r="D22" s="100">
        <f t="shared" si="0"/>
        <v>0.951644931780297</v>
      </c>
      <c r="E22" s="99"/>
    </row>
    <row r="23" ht="21" customHeight="1" spans="1:5">
      <c r="A23" s="101" t="s">
        <v>27</v>
      </c>
      <c r="B23" s="308">
        <v>4292</v>
      </c>
      <c r="C23" s="308">
        <v>3856</v>
      </c>
      <c r="D23" s="100">
        <f t="shared" si="0"/>
        <v>0.898415657036347</v>
      </c>
      <c r="E23" s="99"/>
    </row>
    <row r="24" ht="21" customHeight="1" spans="1:5">
      <c r="A24" s="101" t="s">
        <v>28</v>
      </c>
      <c r="B24" s="308">
        <v>1479.06</v>
      </c>
      <c r="C24" s="308">
        <v>1636</v>
      </c>
      <c r="D24" s="100">
        <f t="shared" si="0"/>
        <v>1.10610793341717</v>
      </c>
      <c r="E24" s="99"/>
    </row>
    <row r="25" ht="21" customHeight="1" spans="1:5">
      <c r="A25" s="101" t="s">
        <v>29</v>
      </c>
      <c r="B25" s="308">
        <v>1772.928</v>
      </c>
      <c r="C25" s="308">
        <v>3336</v>
      </c>
      <c r="D25" s="100">
        <f t="shared" si="0"/>
        <v>1.88163309508339</v>
      </c>
      <c r="E25" s="99"/>
    </row>
    <row r="26" ht="21" customHeight="1" spans="1:5">
      <c r="A26" s="101" t="s">
        <v>30</v>
      </c>
      <c r="B26" s="308">
        <v>6591</v>
      </c>
      <c r="C26" s="308">
        <v>4101</v>
      </c>
      <c r="D26" s="100">
        <f t="shared" si="0"/>
        <v>0.622212107419208</v>
      </c>
      <c r="E26" s="99"/>
    </row>
    <row r="27" ht="30" customHeight="1" spans="1:5">
      <c r="A27" s="101" t="s">
        <v>31</v>
      </c>
      <c r="B27" s="308">
        <v>7671.24</v>
      </c>
      <c r="C27" s="308">
        <v>7167</v>
      </c>
      <c r="D27" s="100">
        <f t="shared" si="0"/>
        <v>0.934268775321851</v>
      </c>
      <c r="E27" s="99"/>
    </row>
    <row r="28" ht="21" customHeight="1" spans="1:5">
      <c r="A28" s="101" t="s">
        <v>32</v>
      </c>
      <c r="B28" s="308">
        <v>185.4576</v>
      </c>
      <c r="C28" s="308">
        <v>202</v>
      </c>
      <c r="D28" s="100">
        <f>C27/B27</f>
        <v>0.934268775321851</v>
      </c>
      <c r="E28" s="99"/>
    </row>
    <row r="29" ht="21" customHeight="1" spans="1:5">
      <c r="A29" s="101" t="s">
        <v>33</v>
      </c>
      <c r="B29" s="308">
        <v>1155.6</v>
      </c>
      <c r="C29" s="308">
        <v>3067</v>
      </c>
      <c r="D29" s="100">
        <f>C28/B28</f>
        <v>1.08919774654692</v>
      </c>
      <c r="E29" s="99"/>
    </row>
    <row r="30" ht="21" customHeight="1" spans="1:5">
      <c r="A30" s="108" t="s">
        <v>34</v>
      </c>
      <c r="B30" s="105">
        <v>14972</v>
      </c>
      <c r="C30" s="105">
        <v>14877.55</v>
      </c>
      <c r="D30" s="90">
        <v>0.959</v>
      </c>
      <c r="E30" s="89"/>
    </row>
    <row r="31" ht="21" customHeight="1" spans="1:5">
      <c r="A31" s="108" t="s">
        <v>35</v>
      </c>
      <c r="B31" s="105">
        <v>48950</v>
      </c>
      <c r="C31" s="105">
        <v>54555.73</v>
      </c>
      <c r="D31" s="90">
        <v>1.393</v>
      </c>
      <c r="E31" s="89"/>
    </row>
    <row r="32" ht="21" customHeight="1" spans="1:5">
      <c r="A32" s="109" t="s">
        <v>36</v>
      </c>
      <c r="B32" s="309">
        <f>B7/B6</f>
        <v>0.78995235194093</v>
      </c>
      <c r="C32" s="310">
        <f>C7/C6</f>
        <v>0.791939376129796</v>
      </c>
      <c r="D32" s="90"/>
      <c r="E32" s="91"/>
    </row>
    <row r="33" customHeight="1" spans="2:2">
      <c r="B33" s="311"/>
    </row>
  </sheetData>
  <mergeCells count="1">
    <mergeCell ref="A2:E2"/>
  </mergeCells>
  <printOptions horizontalCentered="1"/>
  <pageMargins left="0.747916666666667" right="0.747916666666667" top="0.786805555555556" bottom="0.786805555555556" header="0.511805555555556" footer="0.511805555555556"/>
  <pageSetup paperSize="9" scale="97" orientation="portrait"/>
  <headerFooter alignWithMargins="0" scaleWithDoc="0">
    <oddFooter>&amp;R&amp;P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topLeftCell="A2" workbookViewId="0">
      <selection activeCell="C9" sqref="C9"/>
    </sheetView>
  </sheetViews>
  <sheetFormatPr defaultColWidth="9" defaultRowHeight="15.6" outlineLevelCol="7"/>
  <cols>
    <col min="1" max="1" width="23.625" customWidth="1"/>
    <col min="2" max="3" width="16.25" customWidth="1"/>
    <col min="4" max="4" width="37" customWidth="1"/>
    <col min="5" max="6" width="17" customWidth="1"/>
    <col min="7" max="7" width="18.25" customWidth="1"/>
    <col min="8" max="8" width="12.5" style="30" customWidth="1"/>
  </cols>
  <sheetData>
    <row r="1" ht="23.1" customHeight="1" spans="1:7">
      <c r="A1" s="3" t="s">
        <v>1544</v>
      </c>
      <c r="B1" s="31"/>
      <c r="C1" s="32"/>
      <c r="D1" s="32"/>
      <c r="E1" s="32"/>
      <c r="F1" s="33"/>
      <c r="G1" s="34"/>
    </row>
    <row r="2" ht="33.95" customHeight="1" spans="1:8">
      <c r="A2" s="35" t="s">
        <v>1545</v>
      </c>
      <c r="B2" s="35"/>
      <c r="C2" s="35"/>
      <c r="D2" s="35"/>
      <c r="E2" s="35"/>
      <c r="F2" s="35"/>
      <c r="G2" s="36"/>
      <c r="H2" s="36"/>
    </row>
    <row r="3" ht="30.95" customHeight="1" spans="1:8">
      <c r="A3" s="37"/>
      <c r="B3" s="38"/>
      <c r="C3" s="37"/>
      <c r="D3" s="37"/>
      <c r="E3" s="37"/>
      <c r="F3" s="37" t="s">
        <v>3</v>
      </c>
      <c r="G3" s="39"/>
      <c r="H3" s="40"/>
    </row>
    <row r="4" ht="35.1" customHeight="1" spans="1:8">
      <c r="A4" s="41" t="s">
        <v>1520</v>
      </c>
      <c r="B4" s="41" t="s">
        <v>1476</v>
      </c>
      <c r="C4" s="41" t="s">
        <v>1521</v>
      </c>
      <c r="D4" s="41" t="s">
        <v>1520</v>
      </c>
      <c r="E4" s="42" t="s">
        <v>1476</v>
      </c>
      <c r="F4" s="42" t="s">
        <v>1477</v>
      </c>
      <c r="H4"/>
    </row>
    <row r="5" ht="35.1" customHeight="1" spans="1:8">
      <c r="A5" s="43" t="s">
        <v>1546</v>
      </c>
      <c r="B5" s="41">
        <f>SUM(B6:B7)</f>
        <v>33500</v>
      </c>
      <c r="C5" s="41">
        <f>SUM(C6:C7)</f>
        <v>5000</v>
      </c>
      <c r="D5" s="43" t="s">
        <v>1547</v>
      </c>
      <c r="E5" s="42">
        <f>E6</f>
        <v>8000</v>
      </c>
      <c r="F5" s="42">
        <f>F6</f>
        <v>23777</v>
      </c>
      <c r="H5"/>
    </row>
    <row r="6" ht="35.1" customHeight="1" spans="1:8">
      <c r="A6" s="44" t="s">
        <v>1548</v>
      </c>
      <c r="B6" s="45">
        <v>33500</v>
      </c>
      <c r="C6" s="45"/>
      <c r="D6" s="46" t="s">
        <v>1549</v>
      </c>
      <c r="E6" s="42">
        <f>E7+E9+E10+E8</f>
        <v>8000</v>
      </c>
      <c r="F6" s="42">
        <f>F7+F9+F10+F8</f>
        <v>23777</v>
      </c>
      <c r="H6"/>
    </row>
    <row r="7" ht="35.1" customHeight="1" spans="1:8">
      <c r="A7" s="47" t="s">
        <v>1550</v>
      </c>
      <c r="B7" s="45"/>
      <c r="C7" s="45">
        <v>5000</v>
      </c>
      <c r="D7" s="48" t="s">
        <v>1551</v>
      </c>
      <c r="E7" s="49">
        <v>3945</v>
      </c>
      <c r="F7" s="45">
        <v>15</v>
      </c>
      <c r="H7"/>
    </row>
    <row r="8" ht="35.1" customHeight="1" spans="1:8">
      <c r="A8" s="47"/>
      <c r="B8" s="45"/>
      <c r="C8" s="45"/>
      <c r="D8" s="48" t="s">
        <v>1416</v>
      </c>
      <c r="E8" s="49"/>
      <c r="F8" s="45">
        <v>21500</v>
      </c>
      <c r="H8"/>
    </row>
    <row r="9" ht="35.1" customHeight="1" spans="1:8">
      <c r="A9" s="47"/>
      <c r="B9" s="45"/>
      <c r="C9" s="45"/>
      <c r="D9" s="48" t="s">
        <v>1552</v>
      </c>
      <c r="E9" s="50">
        <v>555</v>
      </c>
      <c r="F9" s="42"/>
      <c r="H9"/>
    </row>
    <row r="10" ht="35.1" customHeight="1" spans="1:8">
      <c r="A10" s="47"/>
      <c r="B10" s="45"/>
      <c r="C10" s="45"/>
      <c r="D10" s="48" t="s">
        <v>1553</v>
      </c>
      <c r="E10" s="49">
        <v>3500</v>
      </c>
      <c r="F10" s="51">
        <v>2262</v>
      </c>
      <c r="H10"/>
    </row>
    <row r="11" ht="35.1" customHeight="1" spans="1:8">
      <c r="A11" s="52"/>
      <c r="B11" s="53"/>
      <c r="C11" s="53"/>
      <c r="D11" s="46" t="s">
        <v>1426</v>
      </c>
      <c r="E11" s="42">
        <v>25000</v>
      </c>
      <c r="F11" s="54"/>
      <c r="H11"/>
    </row>
    <row r="12" ht="35.1" customHeight="1" spans="1:8">
      <c r="A12" s="41"/>
      <c r="B12" s="41"/>
      <c r="C12" s="41"/>
      <c r="D12" s="41" t="s">
        <v>122</v>
      </c>
      <c r="E12" s="42">
        <f>E5+E11</f>
        <v>33000</v>
      </c>
      <c r="F12" s="42">
        <f>F5+F11</f>
        <v>23777</v>
      </c>
      <c r="H12"/>
    </row>
    <row r="13" customFormat="1" ht="35.1" customHeight="1" spans="1:6">
      <c r="A13" s="41" t="s">
        <v>124</v>
      </c>
      <c r="B13" s="41">
        <f>B5</f>
        <v>33500</v>
      </c>
      <c r="C13" s="41">
        <f>C5</f>
        <v>5000</v>
      </c>
      <c r="D13" s="41" t="s">
        <v>1554</v>
      </c>
      <c r="E13" s="42">
        <v>500</v>
      </c>
      <c r="F13" s="42"/>
    </row>
  </sheetData>
  <mergeCells count="2">
    <mergeCell ref="A2:F2"/>
    <mergeCell ref="G3:H3"/>
  </mergeCells>
  <printOptions horizontalCentered="1"/>
  <pageMargins left="0.751388888888889" right="0.751388888888889" top="1" bottom="1" header="0.5" footer="0.5"/>
  <pageSetup paperSize="9" scale="96"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view="pageBreakPreview" zoomScaleNormal="100" topLeftCell="A4" workbookViewId="0">
      <selection activeCell="D20" sqref="D20"/>
    </sheetView>
  </sheetViews>
  <sheetFormatPr defaultColWidth="8" defaultRowHeight="25.15" customHeight="1" outlineLevelCol="4"/>
  <cols>
    <col min="1" max="1" width="30.75" style="11" customWidth="1"/>
    <col min="2" max="2" width="14.375" style="4" customWidth="1"/>
    <col min="3" max="5" width="25.125" style="4" customWidth="1"/>
    <col min="6" max="16384" width="8" style="1"/>
  </cols>
  <sheetData>
    <row r="1" customHeight="1" spans="1:1">
      <c r="A1" s="3" t="s">
        <v>1555</v>
      </c>
    </row>
    <row r="2" customHeight="1" spans="1:5">
      <c r="A2" s="5" t="s">
        <v>1556</v>
      </c>
      <c r="B2" s="12"/>
      <c r="C2" s="12"/>
      <c r="D2" s="12"/>
      <c r="E2" s="13"/>
    </row>
    <row r="3" customHeight="1" spans="1:5">
      <c r="A3" s="14"/>
      <c r="B3" s="15"/>
      <c r="C3" s="15"/>
      <c r="D3" s="15"/>
      <c r="E3" s="16" t="s">
        <v>3</v>
      </c>
    </row>
    <row r="4" ht="39" customHeight="1" spans="1:5">
      <c r="A4" s="17" t="s">
        <v>1557</v>
      </c>
      <c r="B4" s="18" t="s">
        <v>1558</v>
      </c>
      <c r="C4" s="19" t="s">
        <v>1559</v>
      </c>
      <c r="D4" s="19" t="s">
        <v>1560</v>
      </c>
      <c r="E4" s="20" t="s">
        <v>1561</v>
      </c>
    </row>
    <row r="5" ht="28" customHeight="1" spans="1:5">
      <c r="A5" s="21" t="s">
        <v>1562</v>
      </c>
      <c r="B5" s="19">
        <v>82280</v>
      </c>
      <c r="C5" s="19"/>
      <c r="D5" s="19"/>
      <c r="E5" s="19"/>
    </row>
    <row r="6" ht="28" customHeight="1" spans="1:5">
      <c r="A6" s="21" t="s">
        <v>1433</v>
      </c>
      <c r="B6" s="22">
        <f>B7+B8+B9+B10+B11</f>
        <v>84892</v>
      </c>
      <c r="C6" s="22">
        <f>C7+C8+C9+C10+C11</f>
        <v>58189</v>
      </c>
      <c r="D6" s="22">
        <f>D7+D8+D9+D10+D11</f>
        <v>32654</v>
      </c>
      <c r="E6" s="22">
        <f>E7+E8+E9+E10+E11</f>
        <v>25535</v>
      </c>
    </row>
    <row r="7" ht="28" customHeight="1" spans="1:5">
      <c r="A7" s="23" t="s">
        <v>1563</v>
      </c>
      <c r="B7" s="24">
        <v>35545</v>
      </c>
      <c r="C7" s="24">
        <f>D7+E7</f>
        <v>32397</v>
      </c>
      <c r="D7" s="24">
        <v>22417</v>
      </c>
      <c r="E7" s="24">
        <v>9980</v>
      </c>
    </row>
    <row r="8" ht="28" customHeight="1" spans="1:5">
      <c r="A8" s="25" t="s">
        <v>1564</v>
      </c>
      <c r="B8" s="24">
        <v>48896</v>
      </c>
      <c r="C8" s="24">
        <f>D8+E8</f>
        <v>25244</v>
      </c>
      <c r="D8" s="24">
        <v>10089</v>
      </c>
      <c r="E8" s="24">
        <v>15155</v>
      </c>
    </row>
    <row r="9" ht="28" customHeight="1" spans="1:5">
      <c r="A9" s="26" t="s">
        <v>1565</v>
      </c>
      <c r="B9" s="24">
        <v>141</v>
      </c>
      <c r="C9" s="24">
        <f>D9+E9</f>
        <v>172</v>
      </c>
      <c r="D9" s="24">
        <v>144</v>
      </c>
      <c r="E9" s="24">
        <v>28</v>
      </c>
    </row>
    <row r="10" ht="28" customHeight="1" spans="1:5">
      <c r="A10" s="26" t="s">
        <v>1566</v>
      </c>
      <c r="B10" s="24">
        <v>265</v>
      </c>
      <c r="C10" s="24">
        <f>D10+E10</f>
        <v>361</v>
      </c>
      <c r="D10" s="24"/>
      <c r="E10" s="24">
        <v>361</v>
      </c>
    </row>
    <row r="11" ht="28" customHeight="1" spans="1:5">
      <c r="A11" s="26" t="s">
        <v>1567</v>
      </c>
      <c r="B11" s="24">
        <v>45</v>
      </c>
      <c r="C11" s="24">
        <f>D11+E11</f>
        <v>15</v>
      </c>
      <c r="D11" s="24">
        <v>4</v>
      </c>
      <c r="E11" s="24">
        <v>11</v>
      </c>
    </row>
    <row r="12" ht="28" customHeight="1" spans="1:5">
      <c r="A12" s="27" t="s">
        <v>1441</v>
      </c>
      <c r="B12" s="22">
        <f>B13+B14+B15</f>
        <v>70515</v>
      </c>
      <c r="C12" s="22">
        <f>C13+C14+C15</f>
        <v>39085</v>
      </c>
      <c r="D12" s="22">
        <f>D13+D14+D15</f>
        <v>13618</v>
      </c>
      <c r="E12" s="22">
        <f>E13+E14+E15</f>
        <v>25467</v>
      </c>
    </row>
    <row r="13" ht="28" customHeight="1" spans="1:5">
      <c r="A13" s="28" t="s">
        <v>1568</v>
      </c>
      <c r="B13" s="24">
        <v>69472</v>
      </c>
      <c r="C13" s="24">
        <f>D13+E13</f>
        <v>38432</v>
      </c>
      <c r="D13" s="24">
        <v>13578</v>
      </c>
      <c r="E13" s="24">
        <v>24854</v>
      </c>
    </row>
    <row r="14" ht="28" customHeight="1" spans="1:5">
      <c r="A14" s="25" t="s">
        <v>1569</v>
      </c>
      <c r="B14" s="24">
        <v>108</v>
      </c>
      <c r="C14" s="24">
        <f>D14+E14</f>
        <v>18</v>
      </c>
      <c r="D14" s="24"/>
      <c r="E14" s="24">
        <v>18</v>
      </c>
    </row>
    <row r="15" ht="28" customHeight="1" spans="1:5">
      <c r="A15" s="26" t="s">
        <v>1570</v>
      </c>
      <c r="B15" s="24">
        <v>935</v>
      </c>
      <c r="C15" s="24">
        <f>D15+E15</f>
        <v>635</v>
      </c>
      <c r="D15" s="24">
        <v>40</v>
      </c>
      <c r="E15" s="24">
        <v>595</v>
      </c>
    </row>
    <row r="16" ht="28" customHeight="1" spans="1:5">
      <c r="A16" s="21" t="s">
        <v>1446</v>
      </c>
      <c r="B16" s="22">
        <f>B6-B12</f>
        <v>14377</v>
      </c>
      <c r="C16" s="24">
        <f>D16+E16</f>
        <v>19104</v>
      </c>
      <c r="D16" s="22">
        <f>D6-D12</f>
        <v>19036</v>
      </c>
      <c r="E16" s="22">
        <f>E6-E12</f>
        <v>68</v>
      </c>
    </row>
    <row r="17" ht="28" customHeight="1" spans="1:5">
      <c r="A17" s="29" t="s">
        <v>1571</v>
      </c>
      <c r="B17" s="22">
        <f>B5+B16</f>
        <v>96657</v>
      </c>
      <c r="C17" s="22">
        <f>B5+C16</f>
        <v>101384</v>
      </c>
      <c r="D17" s="22">
        <f>D5+D16</f>
        <v>19036</v>
      </c>
      <c r="E17" s="22">
        <f>E5+E16</f>
        <v>68</v>
      </c>
    </row>
  </sheetData>
  <mergeCells count="1">
    <mergeCell ref="A2:E2"/>
  </mergeCells>
  <printOptions horizontalCentered="1"/>
  <pageMargins left="0.751388888888889" right="0.751388888888889" top="1" bottom="0.802777777777778" header="0.5" footer="0.5"/>
  <pageSetup paperSize="9" scale="92"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view="pageBreakPreview" zoomScaleNormal="100" topLeftCell="A2" workbookViewId="0">
      <selection activeCell="L14" sqref="L14"/>
    </sheetView>
  </sheetViews>
  <sheetFormatPr defaultColWidth="9" defaultRowHeight="15.6" outlineLevelRow="5"/>
  <cols>
    <col min="1" max="11" width="11.375" style="2" customWidth="1"/>
    <col min="12" max="16384" width="9" style="2"/>
  </cols>
  <sheetData>
    <row r="1" s="1" customFormat="1" ht="25.15" customHeight="1" spans="1:5">
      <c r="A1" s="3" t="s">
        <v>1572</v>
      </c>
      <c r="B1" s="4"/>
      <c r="C1" s="4"/>
      <c r="D1" s="4"/>
      <c r="E1" s="4"/>
    </row>
    <row r="2" ht="51" customHeight="1" spans="1:11">
      <c r="A2" s="5" t="s">
        <v>1573</v>
      </c>
      <c r="B2" s="5"/>
      <c r="C2" s="5"/>
      <c r="D2" s="5"/>
      <c r="E2" s="5"/>
      <c r="F2" s="5"/>
      <c r="G2" s="5"/>
      <c r="H2" s="5"/>
      <c r="I2" s="5"/>
      <c r="J2" s="5"/>
      <c r="K2" s="5"/>
    </row>
    <row r="3" ht="33" customHeight="1" spans="1:11">
      <c r="A3" s="6"/>
      <c r="B3" s="6"/>
      <c r="C3" s="6"/>
      <c r="D3" s="6"/>
      <c r="E3" s="6"/>
      <c r="F3" s="6"/>
      <c r="G3" s="6"/>
      <c r="H3" s="6"/>
      <c r="I3" s="6"/>
      <c r="J3" s="10" t="s">
        <v>3</v>
      </c>
      <c r="K3" s="10"/>
    </row>
    <row r="4" ht="45" customHeight="1" spans="1:11">
      <c r="A4" s="7" t="s">
        <v>1574</v>
      </c>
      <c r="B4" s="7"/>
      <c r="C4" s="7"/>
      <c r="D4" s="7" t="s">
        <v>1575</v>
      </c>
      <c r="E4" s="7"/>
      <c r="F4" s="7"/>
      <c r="G4" s="7"/>
      <c r="H4" s="7"/>
      <c r="I4" s="7"/>
      <c r="J4" s="7"/>
      <c r="K4" s="7"/>
    </row>
    <row r="5" ht="48" customHeight="1" spans="1:11">
      <c r="A5" s="8" t="s">
        <v>1430</v>
      </c>
      <c r="B5" s="8" t="s">
        <v>1576</v>
      </c>
      <c r="C5" s="8" t="s">
        <v>1577</v>
      </c>
      <c r="D5" s="8" t="s">
        <v>1430</v>
      </c>
      <c r="E5" s="8" t="s">
        <v>1578</v>
      </c>
      <c r="F5" s="8" t="s">
        <v>1579</v>
      </c>
      <c r="G5" s="8" t="s">
        <v>1580</v>
      </c>
      <c r="H5" s="8" t="s">
        <v>1581</v>
      </c>
      <c r="I5" s="8" t="s">
        <v>1582</v>
      </c>
      <c r="J5" s="8" t="s">
        <v>1583</v>
      </c>
      <c r="K5" s="8" t="s">
        <v>1584</v>
      </c>
    </row>
    <row r="6" ht="50.1" customHeight="1" spans="1:11">
      <c r="A6" s="9">
        <f>B6+C6</f>
        <v>855829</v>
      </c>
      <c r="B6" s="9">
        <v>359115</v>
      </c>
      <c r="C6" s="9">
        <v>496714</v>
      </c>
      <c r="D6" s="9">
        <f>E6+G6</f>
        <v>76500</v>
      </c>
      <c r="E6" s="9">
        <v>22400</v>
      </c>
      <c r="F6" s="9">
        <v>0</v>
      </c>
      <c r="G6" s="9">
        <v>54100</v>
      </c>
      <c r="H6" s="9">
        <v>0</v>
      </c>
      <c r="I6" s="9">
        <v>0</v>
      </c>
      <c r="J6" s="9">
        <v>0</v>
      </c>
      <c r="K6" s="9">
        <v>0</v>
      </c>
    </row>
  </sheetData>
  <mergeCells count="4">
    <mergeCell ref="A2:K2"/>
    <mergeCell ref="J3:K3"/>
    <mergeCell ref="A4:C4"/>
    <mergeCell ref="D4:K4"/>
  </mergeCells>
  <printOptions horizontalCentered="1"/>
  <pageMargins left="0.751388888888889" right="0.751388888888889" top="1" bottom="1" header="0.5" footer="0.5"/>
  <pageSetup paperSize="9" scale="9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view="pageBreakPreview" zoomScaleNormal="100" showWhiteSpace="0" workbookViewId="0">
      <selection activeCell="F41" sqref="F41"/>
    </sheetView>
  </sheetViews>
  <sheetFormatPr defaultColWidth="9" defaultRowHeight="13.2" outlineLevelCol="4"/>
  <cols>
    <col min="1" max="1" width="42.625" style="218" customWidth="1"/>
    <col min="2" max="2" width="15.5" style="218" customWidth="1"/>
    <col min="3" max="3" width="42.625" style="218" customWidth="1"/>
    <col min="4" max="4" width="15.25" style="218" customWidth="1"/>
    <col min="5" max="5" width="11.25" style="218" customWidth="1"/>
    <col min="6" max="6" width="11.875" style="218" customWidth="1"/>
    <col min="7" max="16384" width="9" style="218"/>
  </cols>
  <sheetData>
    <row r="1" ht="16.5" customHeight="1" spans="1:1">
      <c r="A1" s="191" t="s">
        <v>37</v>
      </c>
    </row>
    <row r="2" ht="29.25" customHeight="1" spans="1:4">
      <c r="A2" s="296" t="s">
        <v>38</v>
      </c>
      <c r="B2" s="296"/>
      <c r="C2" s="296"/>
      <c r="D2" s="296"/>
    </row>
    <row r="3" ht="18.95" customHeight="1" spans="1:4">
      <c r="A3" s="221"/>
      <c r="B3" s="221"/>
      <c r="D3" s="297" t="s">
        <v>39</v>
      </c>
    </row>
    <row r="4" s="217" customFormat="1" ht="28.7" customHeight="1" spans="1:4">
      <c r="A4" s="195" t="s">
        <v>40</v>
      </c>
      <c r="B4" s="54" t="s">
        <v>41</v>
      </c>
      <c r="C4" s="223" t="s">
        <v>42</v>
      </c>
      <c r="D4" s="54" t="s">
        <v>41</v>
      </c>
    </row>
    <row r="5" ht="28.7" customHeight="1" spans="1:4">
      <c r="A5" s="225" t="s">
        <v>43</v>
      </c>
      <c r="B5" s="298">
        <v>112299</v>
      </c>
      <c r="C5" s="226" t="s">
        <v>44</v>
      </c>
      <c r="D5" s="228">
        <f>SUM(D6:D29)</f>
        <v>511278</v>
      </c>
    </row>
    <row r="6" ht="28.7" customHeight="1" spans="1:4">
      <c r="A6" s="230" t="s">
        <v>45</v>
      </c>
      <c r="B6" s="299">
        <f>B7+B13+B43</f>
        <v>360414</v>
      </c>
      <c r="C6" s="232" t="s">
        <v>46</v>
      </c>
      <c r="D6" s="123">
        <v>55331</v>
      </c>
    </row>
    <row r="7" ht="28.7" customHeight="1" spans="1:4">
      <c r="A7" s="230" t="s">
        <v>47</v>
      </c>
      <c r="B7" s="299">
        <v>5824</v>
      </c>
      <c r="C7" s="232" t="s">
        <v>48</v>
      </c>
      <c r="D7" s="123"/>
    </row>
    <row r="8" ht="28.7" customHeight="1" spans="1:4">
      <c r="A8" s="235" t="s">
        <v>49</v>
      </c>
      <c r="B8" s="300">
        <v>1392</v>
      </c>
      <c r="C8" s="232" t="s">
        <v>50</v>
      </c>
      <c r="D8" s="123">
        <v>261</v>
      </c>
    </row>
    <row r="9" ht="28.7" customHeight="1" spans="1:4">
      <c r="A9" s="235" t="s">
        <v>51</v>
      </c>
      <c r="B9" s="300">
        <v>4</v>
      </c>
      <c r="C9" s="232" t="s">
        <v>52</v>
      </c>
      <c r="D9" s="123">
        <v>16138</v>
      </c>
    </row>
    <row r="10" ht="28.7" customHeight="1" spans="1:4">
      <c r="A10" s="235" t="s">
        <v>53</v>
      </c>
      <c r="B10" s="300">
        <v>792</v>
      </c>
      <c r="C10" s="232" t="s">
        <v>54</v>
      </c>
      <c r="D10" s="123">
        <v>90300</v>
      </c>
    </row>
    <row r="11" ht="28.7" customHeight="1" spans="1:4">
      <c r="A11" s="235" t="s">
        <v>55</v>
      </c>
      <c r="B11" s="300">
        <v>1179</v>
      </c>
      <c r="C11" s="232" t="s">
        <v>56</v>
      </c>
      <c r="D11" s="123">
        <v>13200</v>
      </c>
    </row>
    <row r="12" ht="28.7" customHeight="1" spans="1:4">
      <c r="A12" s="241" t="s">
        <v>57</v>
      </c>
      <c r="B12" s="300">
        <v>2457</v>
      </c>
      <c r="C12" s="232" t="s">
        <v>58</v>
      </c>
      <c r="D12" s="123">
        <v>6796</v>
      </c>
    </row>
    <row r="13" ht="28.7" customHeight="1" spans="1:4">
      <c r="A13" s="230" t="s">
        <v>59</v>
      </c>
      <c r="B13" s="299">
        <f>SUM(B14:B42)</f>
        <v>292607</v>
      </c>
      <c r="C13" s="232" t="s">
        <v>60</v>
      </c>
      <c r="D13" s="123">
        <v>92560</v>
      </c>
    </row>
    <row r="14" ht="28.7" customHeight="1" spans="1:4">
      <c r="A14" s="235" t="s">
        <v>61</v>
      </c>
      <c r="B14" s="300">
        <v>2648</v>
      </c>
      <c r="C14" s="232" t="s">
        <v>62</v>
      </c>
      <c r="D14" s="123">
        <v>44749</v>
      </c>
    </row>
    <row r="15" ht="28.7" customHeight="1" spans="1:4">
      <c r="A15" s="235" t="s">
        <v>63</v>
      </c>
      <c r="B15" s="300">
        <v>87356</v>
      </c>
      <c r="C15" s="232" t="s">
        <v>64</v>
      </c>
      <c r="D15" s="123">
        <v>7526</v>
      </c>
    </row>
    <row r="16" ht="28.7" customHeight="1" spans="1:4">
      <c r="A16" s="235" t="s">
        <v>65</v>
      </c>
      <c r="B16" s="300">
        <v>30430</v>
      </c>
      <c r="C16" s="232" t="s">
        <v>66</v>
      </c>
      <c r="D16" s="123">
        <v>20559</v>
      </c>
    </row>
    <row r="17" ht="28.7" customHeight="1" spans="1:4">
      <c r="A17" s="235" t="s">
        <v>67</v>
      </c>
      <c r="B17" s="300">
        <v>5308</v>
      </c>
      <c r="C17" s="232" t="s">
        <v>68</v>
      </c>
      <c r="D17" s="123">
        <v>90006</v>
      </c>
    </row>
    <row r="18" ht="28.7" customHeight="1" spans="1:4">
      <c r="A18" s="235" t="s">
        <v>69</v>
      </c>
      <c r="B18" s="256"/>
      <c r="C18" s="232" t="s">
        <v>70</v>
      </c>
      <c r="D18" s="123">
        <v>19545</v>
      </c>
    </row>
    <row r="19" ht="28.7" customHeight="1" spans="1:4">
      <c r="A19" s="235" t="s">
        <v>71</v>
      </c>
      <c r="B19" s="300">
        <v>235</v>
      </c>
      <c r="C19" s="232" t="s">
        <v>72</v>
      </c>
      <c r="D19" s="123">
        <v>3599</v>
      </c>
    </row>
    <row r="20" ht="28.7" customHeight="1" spans="1:4">
      <c r="A20" s="301" t="s">
        <v>73</v>
      </c>
      <c r="B20" s="300">
        <v>4826</v>
      </c>
      <c r="C20" s="232" t="s">
        <v>74</v>
      </c>
      <c r="D20" s="123">
        <v>4884</v>
      </c>
    </row>
    <row r="21" ht="28.7" customHeight="1" spans="1:4">
      <c r="A21" s="301" t="s">
        <v>75</v>
      </c>
      <c r="B21" s="300">
        <v>9050</v>
      </c>
      <c r="C21" s="232" t="s">
        <v>76</v>
      </c>
      <c r="D21" s="123">
        <v>431</v>
      </c>
    </row>
    <row r="22" ht="28.7" customHeight="1" spans="1:4">
      <c r="A22" s="302" t="s">
        <v>77</v>
      </c>
      <c r="B22" s="300">
        <v>17583</v>
      </c>
      <c r="C22" s="232" t="s">
        <v>78</v>
      </c>
      <c r="D22" s="123"/>
    </row>
    <row r="23" ht="28.7" customHeight="1" spans="1:4">
      <c r="A23" s="302" t="s">
        <v>79</v>
      </c>
      <c r="B23" s="300">
        <v>2971</v>
      </c>
      <c r="C23" s="232" t="s">
        <v>80</v>
      </c>
      <c r="D23" s="123">
        <v>7799</v>
      </c>
    </row>
    <row r="24" ht="28.7" customHeight="1" spans="1:4">
      <c r="A24" s="302" t="s">
        <v>81</v>
      </c>
      <c r="B24" s="300">
        <v>0</v>
      </c>
      <c r="C24" s="232" t="s">
        <v>82</v>
      </c>
      <c r="D24" s="123">
        <v>17062</v>
      </c>
    </row>
    <row r="25" ht="28.7" customHeight="1" spans="1:4">
      <c r="A25" s="302" t="s">
        <v>83</v>
      </c>
      <c r="B25" s="300">
        <v>8131</v>
      </c>
      <c r="C25" s="232" t="s">
        <v>84</v>
      </c>
      <c r="D25" s="123">
        <v>4689</v>
      </c>
    </row>
    <row r="26" ht="28.7" customHeight="1" spans="1:4">
      <c r="A26" s="302" t="s">
        <v>85</v>
      </c>
      <c r="B26" s="300">
        <v>30</v>
      </c>
      <c r="C26" s="232" t="s">
        <v>86</v>
      </c>
      <c r="D26" s="123">
        <v>6035</v>
      </c>
    </row>
    <row r="27" ht="28.7" customHeight="1" spans="1:4">
      <c r="A27" s="235" t="s">
        <v>87</v>
      </c>
      <c r="B27" s="300">
        <v>1168</v>
      </c>
      <c r="C27" s="232" t="s">
        <v>88</v>
      </c>
      <c r="D27" s="123"/>
    </row>
    <row r="28" ht="28.7" customHeight="1" spans="1:4">
      <c r="A28" s="303" t="s">
        <v>89</v>
      </c>
      <c r="B28" s="300">
        <v>17391</v>
      </c>
      <c r="C28" s="253" t="s">
        <v>90</v>
      </c>
      <c r="D28" s="123">
        <v>212</v>
      </c>
    </row>
    <row r="29" ht="28.7" customHeight="1" spans="1:4">
      <c r="A29" s="303" t="s">
        <v>91</v>
      </c>
      <c r="B29" s="300">
        <v>70</v>
      </c>
      <c r="C29" s="227" t="s">
        <v>92</v>
      </c>
      <c r="D29" s="123">
        <v>9596</v>
      </c>
    </row>
    <row r="30" ht="28.7" customHeight="1" spans="1:4">
      <c r="A30" s="303" t="s">
        <v>93</v>
      </c>
      <c r="B30" s="300">
        <v>1041</v>
      </c>
      <c r="C30" s="238" t="s">
        <v>94</v>
      </c>
      <c r="D30" s="239">
        <f>SUM(D31:D34)</f>
        <v>6279</v>
      </c>
    </row>
    <row r="31" ht="28.7" customHeight="1" spans="1:4">
      <c r="A31" s="303" t="s">
        <v>95</v>
      </c>
      <c r="B31" s="300">
        <v>36071</v>
      </c>
      <c r="C31" s="240" t="s">
        <v>96</v>
      </c>
      <c r="D31" s="244"/>
    </row>
    <row r="32" ht="28.7" customHeight="1" spans="1:4">
      <c r="A32" s="303" t="s">
        <v>97</v>
      </c>
      <c r="B32" s="300">
        <v>9729</v>
      </c>
      <c r="C32" s="240" t="s">
        <v>98</v>
      </c>
      <c r="D32" s="244"/>
    </row>
    <row r="33" ht="28.7" customHeight="1" spans="1:4">
      <c r="A33" s="303" t="s">
        <v>99</v>
      </c>
      <c r="B33" s="300">
        <v>72</v>
      </c>
      <c r="C33" s="240" t="s">
        <v>100</v>
      </c>
      <c r="D33" s="244"/>
    </row>
    <row r="34" ht="28.7" customHeight="1" spans="1:4">
      <c r="A34" s="303" t="s">
        <v>101</v>
      </c>
      <c r="B34" s="300">
        <v>43456</v>
      </c>
      <c r="C34" s="240" t="s">
        <v>102</v>
      </c>
      <c r="D34" s="45">
        <v>6279</v>
      </c>
    </row>
    <row r="35" ht="28.7" customHeight="1" spans="1:4">
      <c r="A35" s="303" t="s">
        <v>103</v>
      </c>
      <c r="B35" s="300">
        <v>4599</v>
      </c>
      <c r="C35" s="243" t="s">
        <v>104</v>
      </c>
      <c r="D35" s="262"/>
    </row>
    <row r="36" ht="28.7" customHeight="1" spans="1:4">
      <c r="A36" s="303" t="s">
        <v>105</v>
      </c>
      <c r="B36" s="300">
        <v>5966</v>
      </c>
      <c r="C36" s="243" t="s">
        <v>106</v>
      </c>
      <c r="D36" s="69">
        <v>49543</v>
      </c>
    </row>
    <row r="37" ht="28.7" customHeight="1" spans="1:4">
      <c r="A37" s="303" t="s">
        <v>107</v>
      </c>
      <c r="B37" s="300">
        <v>359</v>
      </c>
      <c r="C37" s="243" t="s">
        <v>108</v>
      </c>
      <c r="D37" s="262"/>
    </row>
    <row r="38" ht="28.7" customHeight="1" spans="1:4">
      <c r="A38" s="303" t="s">
        <v>109</v>
      </c>
      <c r="B38" s="300">
        <v>1550</v>
      </c>
      <c r="C38" s="243"/>
      <c r="D38" s="262"/>
    </row>
    <row r="39" ht="28.7" customHeight="1" spans="1:4">
      <c r="A39" s="303" t="s">
        <v>110</v>
      </c>
      <c r="B39" s="300"/>
      <c r="C39" s="243"/>
      <c r="D39" s="262"/>
    </row>
    <row r="40" ht="28.7" customHeight="1" spans="1:4">
      <c r="A40" s="303" t="s">
        <v>111</v>
      </c>
      <c r="B40" s="300"/>
      <c r="C40" s="243"/>
      <c r="D40" s="262"/>
    </row>
    <row r="41" ht="28.7" customHeight="1" spans="1:4">
      <c r="A41" s="303" t="s">
        <v>112</v>
      </c>
      <c r="B41" s="256"/>
      <c r="C41" s="255"/>
      <c r="D41" s="254"/>
    </row>
    <row r="42" ht="28.7" customHeight="1" spans="1:4">
      <c r="A42" s="303" t="s">
        <v>113</v>
      </c>
      <c r="B42" s="300">
        <v>2567</v>
      </c>
      <c r="C42" s="255"/>
      <c r="D42" s="254"/>
    </row>
    <row r="43" ht="28.7" customHeight="1" spans="1:4">
      <c r="A43" s="243" t="s">
        <v>114</v>
      </c>
      <c r="B43" s="299">
        <v>61983</v>
      </c>
      <c r="C43" s="254"/>
      <c r="D43" s="254"/>
    </row>
    <row r="44" ht="28.7" customHeight="1" spans="1:4">
      <c r="A44" s="249" t="s">
        <v>115</v>
      </c>
      <c r="B44" s="299">
        <v>65501</v>
      </c>
      <c r="C44" s="254"/>
      <c r="D44" s="254"/>
    </row>
    <row r="45" ht="28.7" customHeight="1" spans="1:4">
      <c r="A45" s="187" t="s">
        <v>116</v>
      </c>
      <c r="B45" s="300">
        <v>44101</v>
      </c>
      <c r="C45" s="254"/>
      <c r="D45" s="254"/>
    </row>
    <row r="46" ht="28.7" customHeight="1" spans="1:4">
      <c r="A46" s="240" t="s">
        <v>117</v>
      </c>
      <c r="B46" s="181">
        <v>21400</v>
      </c>
      <c r="C46" s="254"/>
      <c r="D46" s="254"/>
    </row>
    <row r="47" ht="28.7" customHeight="1" spans="1:4">
      <c r="A47" s="240" t="s">
        <v>118</v>
      </c>
      <c r="B47" s="181"/>
      <c r="C47" s="254"/>
      <c r="D47" s="254"/>
    </row>
    <row r="48" ht="28.7" customHeight="1" spans="1:4">
      <c r="A48" s="249" t="s">
        <v>119</v>
      </c>
      <c r="B48" s="176">
        <v>37592</v>
      </c>
      <c r="C48" s="254"/>
      <c r="D48" s="254"/>
    </row>
    <row r="49" ht="28.7" customHeight="1" spans="1:4">
      <c r="A49" s="249" t="s">
        <v>120</v>
      </c>
      <c r="B49" s="176"/>
      <c r="C49" s="254"/>
      <c r="D49" s="254"/>
    </row>
    <row r="50" ht="28.7" customHeight="1" spans="1:4">
      <c r="A50" s="249" t="s">
        <v>121</v>
      </c>
      <c r="B50" s="176">
        <v>20000</v>
      </c>
      <c r="C50" s="259" t="s">
        <v>122</v>
      </c>
      <c r="D50" s="261">
        <f>D5+D30+D36</f>
        <v>567100</v>
      </c>
    </row>
    <row r="51" ht="28.7" customHeight="1" spans="1:4">
      <c r="A51" s="187" t="s">
        <v>123</v>
      </c>
      <c r="B51" s="181">
        <v>20000</v>
      </c>
      <c r="C51" s="259"/>
      <c r="D51" s="261"/>
    </row>
    <row r="52" ht="28.7" customHeight="1" spans="1:5">
      <c r="A52" s="262" t="s">
        <v>124</v>
      </c>
      <c r="B52" s="176">
        <f>B50+B49+B48+B44+B6+B5</f>
        <v>595806</v>
      </c>
      <c r="C52" s="69" t="s">
        <v>125</v>
      </c>
      <c r="D52" s="228">
        <f>B52-D50</f>
        <v>28706</v>
      </c>
      <c r="E52" s="304"/>
    </row>
    <row r="53" ht="28.35" customHeight="1"/>
    <row r="54" ht="28.35" customHeight="1" spans="3:4">
      <c r="C54" s="263"/>
      <c r="D54" s="263"/>
    </row>
    <row r="55" ht="13.8" spans="1:4">
      <c r="A55" s="263"/>
      <c r="B55" s="263"/>
      <c r="C55" s="263"/>
      <c r="D55" s="263"/>
    </row>
    <row r="56" ht="13.8" spans="1:2">
      <c r="A56" s="263"/>
      <c r="B56" s="305"/>
    </row>
  </sheetData>
  <mergeCells count="1">
    <mergeCell ref="A2:D2"/>
  </mergeCells>
  <conditionalFormatting sqref="B42">
    <cfRule type="cellIs" dxfId="0" priority="1" stopIfTrue="1" operator="equal">
      <formula>0</formula>
    </cfRule>
  </conditionalFormatting>
  <conditionalFormatting sqref="B6:B17 A6:A42 B19:B40">
    <cfRule type="cellIs" dxfId="1" priority="7" stopIfTrue="1" operator="equal">
      <formula>0</formula>
    </cfRule>
  </conditionalFormatting>
  <conditionalFormatting sqref="B6:B17 B19:B40 B43:B45">
    <cfRule type="cellIs" dxfId="0" priority="2" stopIfTrue="1" operator="equal">
      <formula>0</formula>
    </cfRule>
  </conditionalFormatting>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332"/>
  <sheetViews>
    <sheetView view="pageBreakPreview" zoomScaleNormal="100" workbookViewId="0">
      <selection activeCell="B11" sqref="B11"/>
    </sheetView>
  </sheetViews>
  <sheetFormatPr defaultColWidth="9" defaultRowHeight="15.6" outlineLevelCol="2"/>
  <cols>
    <col min="1" max="1" width="12" style="2" customWidth="1"/>
    <col min="2" max="2" width="36.5" style="2" customWidth="1"/>
    <col min="3" max="3" width="26.25" style="279" customWidth="1"/>
    <col min="4" max="16384" width="9" style="280"/>
  </cols>
  <sheetData>
    <row r="1" ht="21.75" customHeight="1" spans="1:1">
      <c r="A1" s="281" t="s">
        <v>126</v>
      </c>
    </row>
    <row r="2" ht="33.75" customHeight="1" spans="1:3">
      <c r="A2" s="171" t="s">
        <v>127</v>
      </c>
      <c r="B2" s="171"/>
      <c r="C2" s="282"/>
    </row>
    <row r="3" ht="26.25" customHeight="1" spans="3:3">
      <c r="C3" s="286" t="s">
        <v>128</v>
      </c>
    </row>
    <row r="4" ht="26" customHeight="1" spans="1:3">
      <c r="A4" s="284" t="s">
        <v>129</v>
      </c>
      <c r="B4" s="284" t="s">
        <v>130</v>
      </c>
      <c r="C4" s="130" t="s">
        <v>131</v>
      </c>
    </row>
    <row r="5" ht="26" customHeight="1" spans="1:3">
      <c r="A5" s="283"/>
      <c r="B5" s="284" t="s">
        <v>132</v>
      </c>
      <c r="C5" s="130">
        <f>SUM(C6,C247,C287,C306,C396,C448,C504,C561,C690,C771,C842,C865,C973,C1025,C1089,C1109,C1139,C1149,C1194,C1215,C1260,C1310,C1313,C1326)</f>
        <v>511278</v>
      </c>
    </row>
    <row r="6" ht="26" customHeight="1" spans="1:3">
      <c r="A6" s="283">
        <v>201</v>
      </c>
      <c r="B6" s="285" t="s">
        <v>133</v>
      </c>
      <c r="C6" s="130">
        <f>C7+C19+C28+C38+C49+C60+C71+C79+C88+C101+C110+C121+C133+C140+C148+C154+C161+C168+C175+C182+C189+C197+C203+C209+C216+C231+C238+C244</f>
        <v>55331</v>
      </c>
    </row>
    <row r="7" ht="26" customHeight="1" spans="1:3">
      <c r="A7" s="283">
        <v>20101</v>
      </c>
      <c r="B7" s="285" t="s">
        <v>134</v>
      </c>
      <c r="C7" s="130">
        <f>SUM(C8:C18)</f>
        <v>2309</v>
      </c>
    </row>
    <row r="8" ht="26" customHeight="1" spans="1:3">
      <c r="A8" s="283">
        <v>2010101</v>
      </c>
      <c r="B8" s="283" t="s">
        <v>135</v>
      </c>
      <c r="C8" s="132">
        <v>702</v>
      </c>
    </row>
    <row r="9" ht="26" customHeight="1" spans="1:3">
      <c r="A9" s="283">
        <v>2010102</v>
      </c>
      <c r="B9" s="283" t="s">
        <v>136</v>
      </c>
      <c r="C9" s="132">
        <v>1015</v>
      </c>
    </row>
    <row r="10" ht="26" hidden="1" customHeight="1" spans="1:3">
      <c r="A10" s="283">
        <v>2010103</v>
      </c>
      <c r="B10" s="283" t="s">
        <v>137</v>
      </c>
      <c r="C10" s="287"/>
    </row>
    <row r="11" ht="26" customHeight="1" spans="1:3">
      <c r="A11" s="283">
        <v>2010104</v>
      </c>
      <c r="B11" s="283" t="s">
        <v>138</v>
      </c>
      <c r="C11" s="132">
        <v>67</v>
      </c>
    </row>
    <row r="12" ht="26" hidden="1" customHeight="1" spans="1:3">
      <c r="A12" s="283">
        <v>2010105</v>
      </c>
      <c r="B12" s="283" t="s">
        <v>139</v>
      </c>
      <c r="C12" s="287"/>
    </row>
    <row r="13" ht="26" hidden="1" customHeight="1" spans="1:3">
      <c r="A13" s="283">
        <v>2010106</v>
      </c>
      <c r="B13" s="283" t="s">
        <v>140</v>
      </c>
      <c r="C13" s="287"/>
    </row>
    <row r="14" ht="26" hidden="1" customHeight="1" spans="1:3">
      <c r="A14" s="283">
        <v>2010107</v>
      </c>
      <c r="B14" s="283" t="s">
        <v>141</v>
      </c>
      <c r="C14" s="287"/>
    </row>
    <row r="15" ht="26" customHeight="1" spans="1:3">
      <c r="A15" s="283">
        <v>2010108</v>
      </c>
      <c r="B15" s="283" t="s">
        <v>142</v>
      </c>
      <c r="C15" s="132">
        <v>25</v>
      </c>
    </row>
    <row r="16" ht="26" hidden="1" customHeight="1" spans="1:3">
      <c r="A16" s="283">
        <v>2010109</v>
      </c>
      <c r="B16" s="283" t="s">
        <v>143</v>
      </c>
      <c r="C16" s="287"/>
    </row>
    <row r="17" ht="26" hidden="1" customHeight="1" spans="1:3">
      <c r="A17" s="283">
        <v>2010150</v>
      </c>
      <c r="B17" s="283" t="s">
        <v>144</v>
      </c>
      <c r="C17" s="287"/>
    </row>
    <row r="18" ht="26" customHeight="1" spans="1:3">
      <c r="A18" s="283">
        <v>2010199</v>
      </c>
      <c r="B18" s="283" t="s">
        <v>145</v>
      </c>
      <c r="C18" s="132">
        <v>500</v>
      </c>
    </row>
    <row r="19" ht="26" customHeight="1" spans="1:3">
      <c r="A19" s="283">
        <v>20102</v>
      </c>
      <c r="B19" s="285" t="s">
        <v>146</v>
      </c>
      <c r="C19" s="130">
        <f>SUM(C20:C27)</f>
        <v>534</v>
      </c>
    </row>
    <row r="20" ht="26" customHeight="1" spans="1:3">
      <c r="A20" s="283">
        <v>2010201</v>
      </c>
      <c r="B20" s="283" t="s">
        <v>135</v>
      </c>
      <c r="C20" s="132">
        <v>282</v>
      </c>
    </row>
    <row r="21" ht="26" hidden="1" customHeight="1" spans="1:3">
      <c r="A21" s="283">
        <v>2010202</v>
      </c>
      <c r="B21" s="283" t="s">
        <v>136</v>
      </c>
      <c r="C21" s="287"/>
    </row>
    <row r="22" ht="26" hidden="1" customHeight="1" spans="1:3">
      <c r="A22" s="283">
        <v>2010203</v>
      </c>
      <c r="B22" s="283" t="s">
        <v>137</v>
      </c>
      <c r="C22" s="287"/>
    </row>
    <row r="23" ht="26" customHeight="1" spans="1:3">
      <c r="A23" s="283">
        <v>2010204</v>
      </c>
      <c r="B23" s="283" t="s">
        <v>147</v>
      </c>
      <c r="C23" s="132">
        <v>29</v>
      </c>
    </row>
    <row r="24" ht="26" hidden="1" customHeight="1" spans="1:3">
      <c r="A24" s="283">
        <v>2010205</v>
      </c>
      <c r="B24" s="283" t="s">
        <v>148</v>
      </c>
      <c r="C24" s="287"/>
    </row>
    <row r="25" ht="26" customHeight="1" spans="1:3">
      <c r="A25" s="283">
        <v>2010206</v>
      </c>
      <c r="B25" s="283" t="s">
        <v>149</v>
      </c>
      <c r="C25" s="132">
        <v>44</v>
      </c>
    </row>
    <row r="26" ht="26" hidden="1" customHeight="1" spans="1:3">
      <c r="A26" s="283">
        <v>2010250</v>
      </c>
      <c r="B26" s="283" t="s">
        <v>144</v>
      </c>
      <c r="C26" s="287"/>
    </row>
    <row r="27" ht="26" customHeight="1" spans="1:3">
      <c r="A27" s="283">
        <v>2010299</v>
      </c>
      <c r="B27" s="283" t="s">
        <v>150</v>
      </c>
      <c r="C27" s="132">
        <v>179</v>
      </c>
    </row>
    <row r="28" ht="26" customHeight="1" spans="1:3">
      <c r="A28" s="283">
        <v>20103</v>
      </c>
      <c r="B28" s="285" t="s">
        <v>151</v>
      </c>
      <c r="C28" s="130">
        <f>SUM(C29:C37)</f>
        <v>31931</v>
      </c>
    </row>
    <row r="29" ht="26" customHeight="1" spans="1:3">
      <c r="A29" s="283">
        <v>2010301</v>
      </c>
      <c r="B29" s="283" t="s">
        <v>135</v>
      </c>
      <c r="C29" s="132">
        <v>24276</v>
      </c>
    </row>
    <row r="30" ht="26" customHeight="1" spans="1:3">
      <c r="A30" s="283">
        <v>2010302</v>
      </c>
      <c r="B30" s="283" t="s">
        <v>136</v>
      </c>
      <c r="C30" s="132">
        <v>551</v>
      </c>
    </row>
    <row r="31" ht="26" customHeight="1" spans="1:3">
      <c r="A31" s="283">
        <v>2010303</v>
      </c>
      <c r="B31" s="283" t="s">
        <v>137</v>
      </c>
      <c r="C31" s="132">
        <v>64</v>
      </c>
    </row>
    <row r="32" ht="26" customHeight="1" spans="1:3">
      <c r="A32" s="283">
        <v>2010304</v>
      </c>
      <c r="B32" s="283" t="s">
        <v>152</v>
      </c>
      <c r="C32" s="132">
        <v>1156</v>
      </c>
    </row>
    <row r="33" ht="26" customHeight="1" spans="1:3">
      <c r="A33" s="283">
        <v>2010305</v>
      </c>
      <c r="B33" s="283" t="s">
        <v>153</v>
      </c>
      <c r="C33" s="132">
        <v>284</v>
      </c>
    </row>
    <row r="34" ht="26" customHeight="1" spans="1:3">
      <c r="A34" s="283">
        <v>2010306</v>
      </c>
      <c r="B34" s="283" t="s">
        <v>154</v>
      </c>
      <c r="C34" s="132">
        <v>679</v>
      </c>
    </row>
    <row r="35" ht="26" hidden="1" customHeight="1" spans="1:3">
      <c r="A35" s="283">
        <v>2010309</v>
      </c>
      <c r="B35" s="283" t="s">
        <v>155</v>
      </c>
      <c r="C35" s="287"/>
    </row>
    <row r="36" ht="26" customHeight="1" spans="1:3">
      <c r="A36" s="283">
        <v>2010350</v>
      </c>
      <c r="B36" s="283" t="s">
        <v>144</v>
      </c>
      <c r="C36" s="132">
        <v>6</v>
      </c>
    </row>
    <row r="37" ht="26" customHeight="1" spans="1:3">
      <c r="A37" s="283">
        <v>2010399</v>
      </c>
      <c r="B37" s="283" t="s">
        <v>156</v>
      </c>
      <c r="C37" s="132">
        <v>4915</v>
      </c>
    </row>
    <row r="38" ht="26" customHeight="1" spans="1:3">
      <c r="A38" s="283">
        <v>20104</v>
      </c>
      <c r="B38" s="285" t="s">
        <v>157</v>
      </c>
      <c r="C38" s="130">
        <f>SUM(C39:C48)</f>
        <v>1142</v>
      </c>
    </row>
    <row r="39" ht="26" customHeight="1" spans="1:3">
      <c r="A39" s="283">
        <v>2010401</v>
      </c>
      <c r="B39" s="283" t="s">
        <v>135</v>
      </c>
      <c r="C39" s="132">
        <v>846</v>
      </c>
    </row>
    <row r="40" ht="26" hidden="1" customHeight="1" spans="1:3">
      <c r="A40" s="283">
        <v>2010402</v>
      </c>
      <c r="B40" s="283" t="s">
        <v>136</v>
      </c>
      <c r="C40" s="287"/>
    </row>
    <row r="41" ht="26" hidden="1" customHeight="1" spans="1:3">
      <c r="A41" s="283">
        <v>2010403</v>
      </c>
      <c r="B41" s="283" t="s">
        <v>137</v>
      </c>
      <c r="C41" s="287"/>
    </row>
    <row r="42" ht="26" hidden="1" customHeight="1" spans="1:3">
      <c r="A42" s="283">
        <v>2010404</v>
      </c>
      <c r="B42" s="283" t="s">
        <v>158</v>
      </c>
      <c r="C42" s="287"/>
    </row>
    <row r="43" ht="26" hidden="1" customHeight="1" spans="1:3">
      <c r="A43" s="283">
        <v>2010405</v>
      </c>
      <c r="B43" s="283" t="s">
        <v>159</v>
      </c>
      <c r="C43" s="287"/>
    </row>
    <row r="44" ht="26" hidden="1" customHeight="1" spans="1:3">
      <c r="A44" s="283">
        <v>2010406</v>
      </c>
      <c r="B44" s="283" t="s">
        <v>160</v>
      </c>
      <c r="C44" s="287"/>
    </row>
    <row r="45" ht="26" hidden="1" customHeight="1" spans="1:3">
      <c r="A45" s="283">
        <v>2010407</v>
      </c>
      <c r="B45" s="283" t="s">
        <v>161</v>
      </c>
      <c r="C45" s="287"/>
    </row>
    <row r="46" ht="26" customHeight="1" spans="1:3">
      <c r="A46" s="283">
        <v>2010408</v>
      </c>
      <c r="B46" s="283" t="s">
        <v>162</v>
      </c>
      <c r="C46" s="132">
        <v>4</v>
      </c>
    </row>
    <row r="47" ht="26" hidden="1" customHeight="1" spans="1:3">
      <c r="A47" s="283">
        <v>2010450</v>
      </c>
      <c r="B47" s="283" t="s">
        <v>144</v>
      </c>
      <c r="C47" s="287"/>
    </row>
    <row r="48" ht="26" customHeight="1" spans="1:3">
      <c r="A48" s="283">
        <v>2010499</v>
      </c>
      <c r="B48" s="283" t="s">
        <v>163</v>
      </c>
      <c r="C48" s="132">
        <v>292</v>
      </c>
    </row>
    <row r="49" ht="26" customHeight="1" spans="1:3">
      <c r="A49" s="283">
        <v>20105</v>
      </c>
      <c r="B49" s="285" t="s">
        <v>164</v>
      </c>
      <c r="C49" s="130">
        <f>SUM(C50:C59)</f>
        <v>1024</v>
      </c>
    </row>
    <row r="50" ht="26" customHeight="1" spans="1:3">
      <c r="A50" s="283">
        <v>2010501</v>
      </c>
      <c r="B50" s="283" t="s">
        <v>135</v>
      </c>
      <c r="C50" s="132">
        <v>228</v>
      </c>
    </row>
    <row r="51" ht="26" customHeight="1" spans="1:3">
      <c r="A51" s="283">
        <v>2010502</v>
      </c>
      <c r="B51" s="283" t="s">
        <v>136</v>
      </c>
      <c r="C51" s="132">
        <v>21</v>
      </c>
    </row>
    <row r="52" ht="26" hidden="1" customHeight="1" spans="1:3">
      <c r="A52" s="283">
        <v>2010503</v>
      </c>
      <c r="B52" s="283" t="s">
        <v>137</v>
      </c>
      <c r="C52" s="287"/>
    </row>
    <row r="53" ht="26" hidden="1" customHeight="1" spans="1:3">
      <c r="A53" s="283">
        <v>2010504</v>
      </c>
      <c r="B53" s="283" t="s">
        <v>165</v>
      </c>
      <c r="C53" s="287"/>
    </row>
    <row r="54" ht="26" customHeight="1" spans="1:3">
      <c r="A54" s="283">
        <v>2010505</v>
      </c>
      <c r="B54" s="283" t="s">
        <v>166</v>
      </c>
      <c r="C54" s="132">
        <v>318</v>
      </c>
    </row>
    <row r="55" ht="26" customHeight="1" spans="1:3">
      <c r="A55" s="283">
        <v>2010506</v>
      </c>
      <c r="B55" s="283" t="s">
        <v>167</v>
      </c>
      <c r="C55" s="132">
        <v>33</v>
      </c>
    </row>
    <row r="56" ht="26" customHeight="1" spans="1:3">
      <c r="A56" s="283">
        <v>2010507</v>
      </c>
      <c r="B56" s="283" t="s">
        <v>168</v>
      </c>
      <c r="C56" s="132">
        <v>171</v>
      </c>
    </row>
    <row r="57" ht="26" customHeight="1" spans="1:3">
      <c r="A57" s="283">
        <v>2010508</v>
      </c>
      <c r="B57" s="283" t="s">
        <v>169</v>
      </c>
      <c r="C57" s="132">
        <v>9</v>
      </c>
    </row>
    <row r="58" ht="26" hidden="1" customHeight="1" spans="1:3">
      <c r="A58" s="283">
        <v>2010550</v>
      </c>
      <c r="B58" s="283" t="s">
        <v>144</v>
      </c>
      <c r="C58" s="287"/>
    </row>
    <row r="59" ht="26" customHeight="1" spans="1:3">
      <c r="A59" s="283">
        <v>2010599</v>
      </c>
      <c r="B59" s="283" t="s">
        <v>170</v>
      </c>
      <c r="C59" s="132">
        <v>244</v>
      </c>
    </row>
    <row r="60" ht="26" customHeight="1" spans="1:3">
      <c r="A60" s="283">
        <v>20106</v>
      </c>
      <c r="B60" s="285" t="s">
        <v>171</v>
      </c>
      <c r="C60" s="130">
        <f>SUM(C61:C70)</f>
        <v>1712</v>
      </c>
    </row>
    <row r="61" ht="26" customHeight="1" spans="1:3">
      <c r="A61" s="283">
        <v>2010601</v>
      </c>
      <c r="B61" s="283" t="s">
        <v>135</v>
      </c>
      <c r="C61" s="132">
        <v>1323</v>
      </c>
    </row>
    <row r="62" ht="26" customHeight="1" spans="1:3">
      <c r="A62" s="283">
        <v>2010602</v>
      </c>
      <c r="B62" s="283" t="s">
        <v>136</v>
      </c>
      <c r="C62" s="132">
        <v>57</v>
      </c>
    </row>
    <row r="63" ht="26" hidden="1" customHeight="1" spans="1:3">
      <c r="A63" s="283">
        <v>2010603</v>
      </c>
      <c r="B63" s="283" t="s">
        <v>137</v>
      </c>
      <c r="C63" s="287"/>
    </row>
    <row r="64" ht="26" hidden="1" customHeight="1" spans="1:3">
      <c r="A64" s="283">
        <v>2010604</v>
      </c>
      <c r="B64" s="283" t="s">
        <v>172</v>
      </c>
      <c r="C64" s="287"/>
    </row>
    <row r="65" ht="26" hidden="1" customHeight="1" spans="1:3">
      <c r="A65" s="283">
        <v>2010605</v>
      </c>
      <c r="B65" s="283" t="s">
        <v>173</v>
      </c>
      <c r="C65" s="287"/>
    </row>
    <row r="66" ht="26" hidden="1" customHeight="1" spans="1:3">
      <c r="A66" s="283">
        <v>2010606</v>
      </c>
      <c r="B66" s="283" t="s">
        <v>174</v>
      </c>
      <c r="C66" s="287"/>
    </row>
    <row r="67" ht="26" hidden="1" customHeight="1" spans="1:3">
      <c r="A67" s="283">
        <v>2010607</v>
      </c>
      <c r="B67" s="283" t="s">
        <v>175</v>
      </c>
      <c r="C67" s="287"/>
    </row>
    <row r="68" ht="26" hidden="1" customHeight="1" spans="1:3">
      <c r="A68" s="283">
        <v>2010608</v>
      </c>
      <c r="B68" s="283" t="s">
        <v>176</v>
      </c>
      <c r="C68" s="287"/>
    </row>
    <row r="69" ht="26" hidden="1" customHeight="1" spans="1:3">
      <c r="A69" s="283">
        <v>2010650</v>
      </c>
      <c r="B69" s="283" t="s">
        <v>144</v>
      </c>
      <c r="C69" s="287"/>
    </row>
    <row r="70" ht="26" customHeight="1" spans="1:3">
      <c r="A70" s="283">
        <v>2010699</v>
      </c>
      <c r="B70" s="283" t="s">
        <v>177</v>
      </c>
      <c r="C70" s="132">
        <v>332</v>
      </c>
    </row>
    <row r="71" ht="26" customHeight="1" spans="1:3">
      <c r="A71" s="283">
        <v>20107</v>
      </c>
      <c r="B71" s="285" t="s">
        <v>178</v>
      </c>
      <c r="C71" s="130">
        <f>SUM(C72:C78)</f>
        <v>3072</v>
      </c>
    </row>
    <row r="72" ht="26" hidden="1" customHeight="1" spans="1:3">
      <c r="A72" s="283">
        <v>2010701</v>
      </c>
      <c r="B72" s="283" t="s">
        <v>135</v>
      </c>
      <c r="C72" s="287"/>
    </row>
    <row r="73" ht="26" hidden="1" customHeight="1" spans="1:3">
      <c r="A73" s="283">
        <v>2010702</v>
      </c>
      <c r="B73" s="283" t="s">
        <v>136</v>
      </c>
      <c r="C73" s="287"/>
    </row>
    <row r="74" ht="26" hidden="1" customHeight="1" spans="1:3">
      <c r="A74" s="283">
        <v>2010703</v>
      </c>
      <c r="B74" s="283" t="s">
        <v>137</v>
      </c>
      <c r="C74" s="287"/>
    </row>
    <row r="75" ht="26" hidden="1" customHeight="1" spans="1:3">
      <c r="A75" s="283">
        <v>2010709</v>
      </c>
      <c r="B75" s="283" t="s">
        <v>175</v>
      </c>
      <c r="C75" s="287"/>
    </row>
    <row r="76" ht="26" customHeight="1" spans="1:3">
      <c r="A76" s="283">
        <v>2010710</v>
      </c>
      <c r="B76" s="283" t="s">
        <v>179</v>
      </c>
      <c r="C76" s="132">
        <v>3072</v>
      </c>
    </row>
    <row r="77" ht="26" hidden="1" customHeight="1" spans="1:3">
      <c r="A77" s="283">
        <v>2010750</v>
      </c>
      <c r="B77" s="283" t="s">
        <v>144</v>
      </c>
      <c r="C77" s="287"/>
    </row>
    <row r="78" ht="26" hidden="1" customHeight="1" spans="1:3">
      <c r="A78" s="283">
        <v>2010799</v>
      </c>
      <c r="B78" s="283" t="s">
        <v>180</v>
      </c>
      <c r="C78" s="287"/>
    </row>
    <row r="79" ht="26" customHeight="1" spans="1:3">
      <c r="A79" s="283">
        <v>20108</v>
      </c>
      <c r="B79" s="285" t="s">
        <v>181</v>
      </c>
      <c r="C79" s="130">
        <f>SUM(C80:C87)</f>
        <v>535</v>
      </c>
    </row>
    <row r="80" ht="26" customHeight="1" spans="1:3">
      <c r="A80" s="283">
        <v>2010801</v>
      </c>
      <c r="B80" s="283" t="s">
        <v>135</v>
      </c>
      <c r="C80" s="132">
        <v>278</v>
      </c>
    </row>
    <row r="81" ht="26" hidden="1" customHeight="1" spans="1:3">
      <c r="A81" s="283">
        <v>2010802</v>
      </c>
      <c r="B81" s="283" t="s">
        <v>136</v>
      </c>
      <c r="C81" s="287"/>
    </row>
    <row r="82" ht="26" hidden="1" customHeight="1" spans="1:3">
      <c r="A82" s="283">
        <v>2010803</v>
      </c>
      <c r="B82" s="283" t="s">
        <v>137</v>
      </c>
      <c r="C82" s="287"/>
    </row>
    <row r="83" ht="26" customHeight="1" spans="1:3">
      <c r="A83" s="283">
        <v>2010804</v>
      </c>
      <c r="B83" s="283" t="s">
        <v>182</v>
      </c>
      <c r="C83" s="132">
        <v>142</v>
      </c>
    </row>
    <row r="84" ht="26" hidden="1" customHeight="1" spans="1:3">
      <c r="A84" s="283">
        <v>2010805</v>
      </c>
      <c r="B84" s="283" t="s">
        <v>183</v>
      </c>
      <c r="C84" s="287"/>
    </row>
    <row r="85" ht="26" hidden="1" customHeight="1" spans="1:3">
      <c r="A85" s="283">
        <v>2010806</v>
      </c>
      <c r="B85" s="283" t="s">
        <v>175</v>
      </c>
      <c r="C85" s="287"/>
    </row>
    <row r="86" ht="26" hidden="1" customHeight="1" spans="1:3">
      <c r="A86" s="283">
        <v>2010850</v>
      </c>
      <c r="B86" s="283" t="s">
        <v>144</v>
      </c>
      <c r="C86" s="287"/>
    </row>
    <row r="87" ht="26" customHeight="1" spans="1:3">
      <c r="A87" s="283">
        <v>2010899</v>
      </c>
      <c r="B87" s="283" t="s">
        <v>184</v>
      </c>
      <c r="C87" s="132">
        <v>115</v>
      </c>
    </row>
    <row r="88" ht="26" hidden="1" customHeight="1" spans="1:3">
      <c r="A88" s="283">
        <v>20109</v>
      </c>
      <c r="B88" s="285" t="s">
        <v>185</v>
      </c>
      <c r="C88" s="288">
        <f>SUM(C89:C100)</f>
        <v>0</v>
      </c>
    </row>
    <row r="89" ht="26" hidden="1" customHeight="1" spans="1:3">
      <c r="A89" s="283">
        <v>2010901</v>
      </c>
      <c r="B89" s="283" t="s">
        <v>135</v>
      </c>
      <c r="C89" s="287"/>
    </row>
    <row r="90" ht="26" hidden="1" customHeight="1" spans="1:3">
      <c r="A90" s="283">
        <v>2010902</v>
      </c>
      <c r="B90" s="283" t="s">
        <v>136</v>
      </c>
      <c r="C90" s="287"/>
    </row>
    <row r="91" ht="26" hidden="1" customHeight="1" spans="1:3">
      <c r="A91" s="283">
        <v>2010903</v>
      </c>
      <c r="B91" s="283" t="s">
        <v>137</v>
      </c>
      <c r="C91" s="287"/>
    </row>
    <row r="92" ht="26" hidden="1" customHeight="1" spans="1:3">
      <c r="A92" s="283">
        <v>2010905</v>
      </c>
      <c r="B92" s="283" t="s">
        <v>186</v>
      </c>
      <c r="C92" s="287"/>
    </row>
    <row r="93" ht="26" hidden="1" customHeight="1" spans="1:3">
      <c r="A93" s="283">
        <v>2010907</v>
      </c>
      <c r="B93" s="283" t="s">
        <v>187</v>
      </c>
      <c r="C93" s="287"/>
    </row>
    <row r="94" ht="26" hidden="1" customHeight="1" spans="1:3">
      <c r="A94" s="283">
        <v>2010908</v>
      </c>
      <c r="B94" s="283" t="s">
        <v>175</v>
      </c>
      <c r="C94" s="287"/>
    </row>
    <row r="95" ht="26" hidden="1" customHeight="1" spans="1:3">
      <c r="A95" s="283">
        <v>2010909</v>
      </c>
      <c r="B95" s="283" t="s">
        <v>188</v>
      </c>
      <c r="C95" s="287"/>
    </row>
    <row r="96" ht="26" hidden="1" customHeight="1" spans="1:3">
      <c r="A96" s="283">
        <v>2010910</v>
      </c>
      <c r="B96" s="283" t="s">
        <v>189</v>
      </c>
      <c r="C96" s="287"/>
    </row>
    <row r="97" ht="26" hidden="1" customHeight="1" spans="1:3">
      <c r="A97" s="283">
        <v>2010911</v>
      </c>
      <c r="B97" s="283" t="s">
        <v>190</v>
      </c>
      <c r="C97" s="287"/>
    </row>
    <row r="98" ht="26" hidden="1" customHeight="1" spans="1:3">
      <c r="A98" s="283">
        <v>2010912</v>
      </c>
      <c r="B98" s="283" t="s">
        <v>191</v>
      </c>
      <c r="C98" s="287"/>
    </row>
    <row r="99" ht="26" hidden="1" customHeight="1" spans="1:3">
      <c r="A99" s="283">
        <v>2010950</v>
      </c>
      <c r="B99" s="283" t="s">
        <v>144</v>
      </c>
      <c r="C99" s="287"/>
    </row>
    <row r="100" ht="26" hidden="1" customHeight="1" spans="1:3">
      <c r="A100" s="283">
        <v>2010999</v>
      </c>
      <c r="B100" s="283" t="s">
        <v>192</v>
      </c>
      <c r="C100" s="287"/>
    </row>
    <row r="101" ht="26" customHeight="1" spans="1:3">
      <c r="A101" s="283">
        <v>20111</v>
      </c>
      <c r="B101" s="285" t="s">
        <v>193</v>
      </c>
      <c r="C101" s="130">
        <f>SUM(C102:C109)</f>
        <v>2583</v>
      </c>
    </row>
    <row r="102" ht="26" customHeight="1" spans="1:3">
      <c r="A102" s="283">
        <v>2011101</v>
      </c>
      <c r="B102" s="283" t="s">
        <v>135</v>
      </c>
      <c r="C102" s="132">
        <v>989</v>
      </c>
    </row>
    <row r="103" ht="26" customHeight="1" spans="1:3">
      <c r="A103" s="283">
        <v>2011102</v>
      </c>
      <c r="B103" s="283" t="s">
        <v>136</v>
      </c>
      <c r="C103" s="132">
        <v>30</v>
      </c>
    </row>
    <row r="104" ht="26" hidden="1" customHeight="1" spans="1:3">
      <c r="A104" s="283">
        <v>2011103</v>
      </c>
      <c r="B104" s="283" t="s">
        <v>137</v>
      </c>
      <c r="C104" s="287"/>
    </row>
    <row r="105" ht="26" customHeight="1" spans="1:3">
      <c r="A105" s="283">
        <v>2011104</v>
      </c>
      <c r="B105" s="283" t="s">
        <v>194</v>
      </c>
      <c r="C105" s="132">
        <v>341</v>
      </c>
    </row>
    <row r="106" ht="26" hidden="1" customHeight="1" spans="1:3">
      <c r="A106" s="283">
        <v>2011105</v>
      </c>
      <c r="B106" s="283" t="s">
        <v>195</v>
      </c>
      <c r="C106" s="287"/>
    </row>
    <row r="107" ht="26" customHeight="1" spans="1:3">
      <c r="A107" s="283">
        <v>2011106</v>
      </c>
      <c r="B107" s="283" t="s">
        <v>196</v>
      </c>
      <c r="C107" s="132">
        <v>354</v>
      </c>
    </row>
    <row r="108" ht="26" hidden="1" customHeight="1" spans="1:3">
      <c r="A108" s="283">
        <v>2011150</v>
      </c>
      <c r="B108" s="283" t="s">
        <v>144</v>
      </c>
      <c r="C108" s="287"/>
    </row>
    <row r="109" ht="26" customHeight="1" spans="1:3">
      <c r="A109" s="283">
        <v>2011199</v>
      </c>
      <c r="B109" s="283" t="s">
        <v>197</v>
      </c>
      <c r="C109" s="132">
        <v>869</v>
      </c>
    </row>
    <row r="110" ht="26" customHeight="1" spans="1:3">
      <c r="A110" s="283">
        <v>20113</v>
      </c>
      <c r="B110" s="285" t="s">
        <v>198</v>
      </c>
      <c r="C110" s="130">
        <f>SUM(C111:C120)</f>
        <v>494</v>
      </c>
    </row>
    <row r="111" ht="26" customHeight="1" spans="1:3">
      <c r="A111" s="283">
        <v>2011301</v>
      </c>
      <c r="B111" s="283" t="s">
        <v>135</v>
      </c>
      <c r="C111" s="132">
        <v>25</v>
      </c>
    </row>
    <row r="112" ht="26" hidden="1" customHeight="1" spans="1:3">
      <c r="A112" s="283">
        <v>2011302</v>
      </c>
      <c r="B112" s="283" t="s">
        <v>136</v>
      </c>
      <c r="C112" s="287"/>
    </row>
    <row r="113" ht="26" hidden="1" customHeight="1" spans="1:3">
      <c r="A113" s="283">
        <v>2011303</v>
      </c>
      <c r="B113" s="283" t="s">
        <v>137</v>
      </c>
      <c r="C113" s="287"/>
    </row>
    <row r="114" ht="26" hidden="1" customHeight="1" spans="1:3">
      <c r="A114" s="283">
        <v>2011304</v>
      </c>
      <c r="B114" s="283" t="s">
        <v>199</v>
      </c>
      <c r="C114" s="287"/>
    </row>
    <row r="115" ht="26" hidden="1" customHeight="1" spans="1:3">
      <c r="A115" s="283">
        <v>2011305</v>
      </c>
      <c r="B115" s="283" t="s">
        <v>200</v>
      </c>
      <c r="C115" s="287"/>
    </row>
    <row r="116" ht="26" hidden="1" customHeight="1" spans="1:3">
      <c r="A116" s="283">
        <v>2011306</v>
      </c>
      <c r="B116" s="283" t="s">
        <v>201</v>
      </c>
      <c r="C116" s="287"/>
    </row>
    <row r="117" ht="26" hidden="1" customHeight="1" spans="1:3">
      <c r="A117" s="283">
        <v>2011307</v>
      </c>
      <c r="B117" s="283" t="s">
        <v>202</v>
      </c>
      <c r="C117" s="287"/>
    </row>
    <row r="118" ht="26" customHeight="1" spans="1:3">
      <c r="A118" s="283">
        <v>2011308</v>
      </c>
      <c r="B118" s="283" t="s">
        <v>203</v>
      </c>
      <c r="C118" s="132">
        <v>250</v>
      </c>
    </row>
    <row r="119" ht="26" hidden="1" customHeight="1" spans="1:3">
      <c r="A119" s="283">
        <v>2011350</v>
      </c>
      <c r="B119" s="283" t="s">
        <v>144</v>
      </c>
      <c r="C119" s="287"/>
    </row>
    <row r="120" ht="26" customHeight="1" spans="1:3">
      <c r="A120" s="283">
        <v>2011399</v>
      </c>
      <c r="B120" s="283" t="s">
        <v>204</v>
      </c>
      <c r="C120" s="132">
        <v>219</v>
      </c>
    </row>
    <row r="121" ht="26" hidden="1" customHeight="1" spans="1:3">
      <c r="A121" s="283">
        <v>20114</v>
      </c>
      <c r="B121" s="285" t="s">
        <v>205</v>
      </c>
      <c r="C121" s="288">
        <f>SUM(C122:C132)</f>
        <v>0</v>
      </c>
    </row>
    <row r="122" ht="26" hidden="1" customHeight="1" spans="1:3">
      <c r="A122" s="283">
        <v>2011401</v>
      </c>
      <c r="B122" s="283" t="s">
        <v>135</v>
      </c>
      <c r="C122" s="287"/>
    </row>
    <row r="123" ht="26" hidden="1" customHeight="1" spans="1:3">
      <c r="A123" s="283">
        <v>2011402</v>
      </c>
      <c r="B123" s="283" t="s">
        <v>136</v>
      </c>
      <c r="C123" s="287"/>
    </row>
    <row r="124" ht="26" hidden="1" customHeight="1" spans="1:3">
      <c r="A124" s="283">
        <v>2011403</v>
      </c>
      <c r="B124" s="283" t="s">
        <v>137</v>
      </c>
      <c r="C124" s="287"/>
    </row>
    <row r="125" ht="26" hidden="1" customHeight="1" spans="1:3">
      <c r="A125" s="283">
        <v>2011404</v>
      </c>
      <c r="B125" s="283" t="s">
        <v>206</v>
      </c>
      <c r="C125" s="287"/>
    </row>
    <row r="126" ht="26" hidden="1" customHeight="1" spans="1:3">
      <c r="A126" s="283">
        <v>2011405</v>
      </c>
      <c r="B126" s="283" t="s">
        <v>207</v>
      </c>
      <c r="C126" s="287"/>
    </row>
    <row r="127" ht="26" hidden="1" customHeight="1" spans="1:3">
      <c r="A127" s="283">
        <v>2011408</v>
      </c>
      <c r="B127" s="283" t="s">
        <v>208</v>
      </c>
      <c r="C127" s="287"/>
    </row>
    <row r="128" ht="26" hidden="1" customHeight="1" spans="1:3">
      <c r="A128" s="283">
        <v>2011409</v>
      </c>
      <c r="B128" s="283" t="s">
        <v>209</v>
      </c>
      <c r="C128" s="287"/>
    </row>
    <row r="129" ht="26" hidden="1" customHeight="1" spans="1:3">
      <c r="A129" s="283">
        <v>2011410</v>
      </c>
      <c r="B129" s="283" t="s">
        <v>210</v>
      </c>
      <c r="C129" s="287"/>
    </row>
    <row r="130" ht="26" hidden="1" customHeight="1" spans="1:3">
      <c r="A130" s="283">
        <v>2011411</v>
      </c>
      <c r="B130" s="283" t="s">
        <v>211</v>
      </c>
      <c r="C130" s="287"/>
    </row>
    <row r="131" ht="26" hidden="1" customHeight="1" spans="1:3">
      <c r="A131" s="283">
        <v>2011450</v>
      </c>
      <c r="B131" s="283" t="s">
        <v>144</v>
      </c>
      <c r="C131" s="287"/>
    </row>
    <row r="132" ht="26" hidden="1" customHeight="1" spans="1:3">
      <c r="A132" s="283">
        <v>2011499</v>
      </c>
      <c r="B132" s="283" t="s">
        <v>212</v>
      </c>
      <c r="C132" s="287"/>
    </row>
    <row r="133" ht="26" hidden="1" customHeight="1" spans="1:3">
      <c r="A133" s="283">
        <v>20123</v>
      </c>
      <c r="B133" s="285" t="s">
        <v>213</v>
      </c>
      <c r="C133" s="288">
        <f>SUM(C134:C139)</f>
        <v>0</v>
      </c>
    </row>
    <row r="134" ht="26" hidden="1" customHeight="1" spans="1:3">
      <c r="A134" s="283">
        <v>2012301</v>
      </c>
      <c r="B134" s="283" t="s">
        <v>135</v>
      </c>
      <c r="C134" s="287"/>
    </row>
    <row r="135" ht="26" hidden="1" customHeight="1" spans="1:3">
      <c r="A135" s="283">
        <v>2012302</v>
      </c>
      <c r="B135" s="283" t="s">
        <v>136</v>
      </c>
      <c r="C135" s="287"/>
    </row>
    <row r="136" ht="26" hidden="1" customHeight="1" spans="1:3">
      <c r="A136" s="283">
        <v>2012303</v>
      </c>
      <c r="B136" s="283" t="s">
        <v>137</v>
      </c>
      <c r="C136" s="287"/>
    </row>
    <row r="137" ht="26" hidden="1" customHeight="1" spans="1:3">
      <c r="A137" s="283">
        <v>2012304</v>
      </c>
      <c r="B137" s="283" t="s">
        <v>214</v>
      </c>
      <c r="C137" s="287"/>
    </row>
    <row r="138" ht="26" hidden="1" customHeight="1" spans="1:3">
      <c r="A138" s="283">
        <v>2012350</v>
      </c>
      <c r="B138" s="283" t="s">
        <v>144</v>
      </c>
      <c r="C138" s="287"/>
    </row>
    <row r="139" ht="26" hidden="1" customHeight="1" spans="1:3">
      <c r="A139" s="283">
        <v>2012399</v>
      </c>
      <c r="B139" s="283" t="s">
        <v>215</v>
      </c>
      <c r="C139" s="287"/>
    </row>
    <row r="140" ht="26" hidden="1" customHeight="1" spans="1:3">
      <c r="A140" s="283">
        <v>20125</v>
      </c>
      <c r="B140" s="285" t="s">
        <v>216</v>
      </c>
      <c r="C140" s="288">
        <f>SUM(C141:C147)</f>
        <v>0</v>
      </c>
    </row>
    <row r="141" ht="26" hidden="1" customHeight="1" spans="1:3">
      <c r="A141" s="283">
        <v>2012501</v>
      </c>
      <c r="B141" s="283" t="s">
        <v>135</v>
      </c>
      <c r="C141" s="287"/>
    </row>
    <row r="142" ht="26" hidden="1" customHeight="1" spans="1:3">
      <c r="A142" s="283">
        <v>2012502</v>
      </c>
      <c r="B142" s="283" t="s">
        <v>136</v>
      </c>
      <c r="C142" s="287"/>
    </row>
    <row r="143" ht="26" hidden="1" customHeight="1" spans="1:3">
      <c r="A143" s="283">
        <v>2012503</v>
      </c>
      <c r="B143" s="283" t="s">
        <v>137</v>
      </c>
      <c r="C143" s="287"/>
    </row>
    <row r="144" ht="26" hidden="1" customHeight="1" spans="1:3">
      <c r="A144" s="283">
        <v>2012504</v>
      </c>
      <c r="B144" s="283" t="s">
        <v>217</v>
      </c>
      <c r="C144" s="287"/>
    </row>
    <row r="145" ht="26" hidden="1" customHeight="1" spans="1:3">
      <c r="A145" s="283">
        <v>2012505</v>
      </c>
      <c r="B145" s="283" t="s">
        <v>218</v>
      </c>
      <c r="C145" s="287"/>
    </row>
    <row r="146" ht="26" hidden="1" customHeight="1" spans="1:3">
      <c r="A146" s="283">
        <v>2012550</v>
      </c>
      <c r="B146" s="283" t="s">
        <v>144</v>
      </c>
      <c r="C146" s="287"/>
    </row>
    <row r="147" ht="26" hidden="1" customHeight="1" spans="1:3">
      <c r="A147" s="283">
        <v>2012599</v>
      </c>
      <c r="B147" s="283" t="s">
        <v>219</v>
      </c>
      <c r="C147" s="287"/>
    </row>
    <row r="148" ht="26" hidden="1" customHeight="1" spans="1:3">
      <c r="A148" s="283">
        <v>20126</v>
      </c>
      <c r="B148" s="285" t="s">
        <v>220</v>
      </c>
      <c r="C148" s="288">
        <f>SUM(C149:C153)</f>
        <v>0</v>
      </c>
    </row>
    <row r="149" ht="26" hidden="1" customHeight="1" spans="1:3">
      <c r="A149" s="283">
        <v>2012601</v>
      </c>
      <c r="B149" s="283" t="s">
        <v>135</v>
      </c>
      <c r="C149" s="287"/>
    </row>
    <row r="150" ht="26" hidden="1" customHeight="1" spans="1:3">
      <c r="A150" s="283">
        <v>2012602</v>
      </c>
      <c r="B150" s="283" t="s">
        <v>136</v>
      </c>
      <c r="C150" s="287"/>
    </row>
    <row r="151" ht="26" hidden="1" customHeight="1" spans="1:3">
      <c r="A151" s="283">
        <v>2012603</v>
      </c>
      <c r="B151" s="283" t="s">
        <v>137</v>
      </c>
      <c r="C151" s="287"/>
    </row>
    <row r="152" ht="26" hidden="1" customHeight="1" spans="1:3">
      <c r="A152" s="283">
        <v>2012604</v>
      </c>
      <c r="B152" s="283" t="s">
        <v>221</v>
      </c>
      <c r="C152" s="287"/>
    </row>
    <row r="153" ht="26" hidden="1" customHeight="1" spans="1:3">
      <c r="A153" s="283">
        <v>2012699</v>
      </c>
      <c r="B153" s="283" t="s">
        <v>222</v>
      </c>
      <c r="C153" s="287"/>
    </row>
    <row r="154" ht="26" customHeight="1" spans="1:3">
      <c r="A154" s="283">
        <v>20128</v>
      </c>
      <c r="B154" s="285" t="s">
        <v>223</v>
      </c>
      <c r="C154" s="130">
        <f>SUM(C155:C160)</f>
        <v>164</v>
      </c>
    </row>
    <row r="155" ht="26" customHeight="1" spans="1:3">
      <c r="A155" s="283">
        <v>2012801</v>
      </c>
      <c r="B155" s="283" t="s">
        <v>135</v>
      </c>
      <c r="C155" s="132">
        <v>117</v>
      </c>
    </row>
    <row r="156" ht="26" hidden="1" customHeight="1" spans="1:3">
      <c r="A156" s="283">
        <v>2012802</v>
      </c>
      <c r="B156" s="283" t="s">
        <v>136</v>
      </c>
      <c r="C156" s="287"/>
    </row>
    <row r="157" ht="26" hidden="1" customHeight="1" spans="1:3">
      <c r="A157" s="283">
        <v>2012803</v>
      </c>
      <c r="B157" s="283" t="s">
        <v>137</v>
      </c>
      <c r="C157" s="287"/>
    </row>
    <row r="158" ht="26" hidden="1" customHeight="1" spans="1:3">
      <c r="A158" s="283">
        <v>2012804</v>
      </c>
      <c r="B158" s="283" t="s">
        <v>149</v>
      </c>
      <c r="C158" s="287"/>
    </row>
    <row r="159" ht="26" hidden="1" customHeight="1" spans="1:3">
      <c r="A159" s="283">
        <v>2012850</v>
      </c>
      <c r="B159" s="283" t="s">
        <v>144</v>
      </c>
      <c r="C159" s="287"/>
    </row>
    <row r="160" ht="26" customHeight="1" spans="1:3">
      <c r="A160" s="283">
        <v>2012899</v>
      </c>
      <c r="B160" s="283" t="s">
        <v>224</v>
      </c>
      <c r="C160" s="132">
        <v>47</v>
      </c>
    </row>
    <row r="161" ht="26" customHeight="1" spans="1:3">
      <c r="A161" s="283">
        <v>20129</v>
      </c>
      <c r="B161" s="285" t="s">
        <v>225</v>
      </c>
      <c r="C161" s="130">
        <f>SUM(C162:C167)</f>
        <v>675</v>
      </c>
    </row>
    <row r="162" ht="26" customHeight="1" spans="1:3">
      <c r="A162" s="283">
        <v>2012901</v>
      </c>
      <c r="B162" s="283" t="s">
        <v>135</v>
      </c>
      <c r="C162" s="132">
        <v>312</v>
      </c>
    </row>
    <row r="163" ht="26" customHeight="1" spans="1:3">
      <c r="A163" s="283">
        <v>2012902</v>
      </c>
      <c r="B163" s="283" t="s">
        <v>136</v>
      </c>
      <c r="C163" s="132">
        <v>29</v>
      </c>
    </row>
    <row r="164" ht="26" hidden="1" customHeight="1" spans="1:3">
      <c r="A164" s="283">
        <v>2012903</v>
      </c>
      <c r="B164" s="283" t="s">
        <v>137</v>
      </c>
      <c r="C164" s="287"/>
    </row>
    <row r="165" ht="26" customHeight="1" spans="1:3">
      <c r="A165" s="283">
        <v>2012906</v>
      </c>
      <c r="B165" s="283" t="s">
        <v>226</v>
      </c>
      <c r="C165" s="132">
        <v>240</v>
      </c>
    </row>
    <row r="166" ht="26" hidden="1" customHeight="1" spans="1:3">
      <c r="A166" s="283">
        <v>2012950</v>
      </c>
      <c r="B166" s="283" t="s">
        <v>144</v>
      </c>
      <c r="C166" s="287"/>
    </row>
    <row r="167" ht="26" customHeight="1" spans="1:3">
      <c r="A167" s="283">
        <v>2012999</v>
      </c>
      <c r="B167" s="283" t="s">
        <v>227</v>
      </c>
      <c r="C167" s="132">
        <v>94</v>
      </c>
    </row>
    <row r="168" ht="26" customHeight="1" spans="1:3">
      <c r="A168" s="283">
        <v>20131</v>
      </c>
      <c r="B168" s="285" t="s">
        <v>228</v>
      </c>
      <c r="C168" s="130">
        <f>SUM(C169:C174)</f>
        <v>1997</v>
      </c>
    </row>
    <row r="169" ht="26" customHeight="1" spans="1:3">
      <c r="A169" s="283">
        <v>2013101</v>
      </c>
      <c r="B169" s="283" t="s">
        <v>135</v>
      </c>
      <c r="C169" s="132">
        <v>831</v>
      </c>
    </row>
    <row r="170" ht="26" hidden="1" customHeight="1" spans="1:3">
      <c r="A170" s="283">
        <v>2013102</v>
      </c>
      <c r="B170" s="283" t="s">
        <v>136</v>
      </c>
      <c r="C170" s="287"/>
    </row>
    <row r="171" ht="26" hidden="1" customHeight="1" spans="1:3">
      <c r="A171" s="283">
        <v>2013103</v>
      </c>
      <c r="B171" s="283" t="s">
        <v>137</v>
      </c>
      <c r="C171" s="287"/>
    </row>
    <row r="172" ht="26" hidden="1" customHeight="1" spans="1:3">
      <c r="A172" s="283">
        <v>2013105</v>
      </c>
      <c r="B172" s="283" t="s">
        <v>229</v>
      </c>
      <c r="C172" s="287"/>
    </row>
    <row r="173" ht="26" hidden="1" customHeight="1" spans="1:3">
      <c r="A173" s="283">
        <v>2013150</v>
      </c>
      <c r="B173" s="283" t="s">
        <v>144</v>
      </c>
      <c r="C173" s="287"/>
    </row>
    <row r="174" ht="26" customHeight="1" spans="1:3">
      <c r="A174" s="283">
        <v>2013199</v>
      </c>
      <c r="B174" s="283" t="s">
        <v>230</v>
      </c>
      <c r="C174" s="132">
        <v>1166</v>
      </c>
    </row>
    <row r="175" ht="26" customHeight="1" spans="1:3">
      <c r="A175" s="283">
        <v>20132</v>
      </c>
      <c r="B175" s="285" t="s">
        <v>231</v>
      </c>
      <c r="C175" s="130">
        <f>SUM(C176:C181)</f>
        <v>1097</v>
      </c>
    </row>
    <row r="176" ht="26" customHeight="1" spans="1:3">
      <c r="A176" s="283">
        <v>2013201</v>
      </c>
      <c r="B176" s="283" t="s">
        <v>135</v>
      </c>
      <c r="C176" s="132">
        <v>454</v>
      </c>
    </row>
    <row r="177" ht="26" customHeight="1" spans="1:3">
      <c r="A177" s="283">
        <v>2013202</v>
      </c>
      <c r="B177" s="283" t="s">
        <v>136</v>
      </c>
      <c r="C177" s="132">
        <v>8</v>
      </c>
    </row>
    <row r="178" ht="26" hidden="1" customHeight="1" spans="1:3">
      <c r="A178" s="283">
        <v>2013203</v>
      </c>
      <c r="B178" s="283" t="s">
        <v>137</v>
      </c>
      <c r="C178" s="287"/>
    </row>
    <row r="179" ht="26" hidden="1" customHeight="1" spans="1:3">
      <c r="A179" s="283">
        <v>2013204</v>
      </c>
      <c r="B179" s="283" t="s">
        <v>232</v>
      </c>
      <c r="C179" s="287"/>
    </row>
    <row r="180" ht="26" hidden="1" customHeight="1" spans="1:3">
      <c r="A180" s="283">
        <v>2013250</v>
      </c>
      <c r="B180" s="283" t="s">
        <v>144</v>
      </c>
      <c r="C180" s="287"/>
    </row>
    <row r="181" ht="26" customHeight="1" spans="1:3">
      <c r="A181" s="283">
        <v>2013299</v>
      </c>
      <c r="B181" s="283" t="s">
        <v>233</v>
      </c>
      <c r="C181" s="132">
        <v>635</v>
      </c>
    </row>
    <row r="182" ht="26" customHeight="1" spans="1:3">
      <c r="A182" s="283">
        <v>20133</v>
      </c>
      <c r="B182" s="285" t="s">
        <v>234</v>
      </c>
      <c r="C182" s="130">
        <f>SUM(C183:C188)</f>
        <v>1052</v>
      </c>
    </row>
    <row r="183" ht="26" customHeight="1" spans="1:3">
      <c r="A183" s="283">
        <v>2013301</v>
      </c>
      <c r="B183" s="283" t="s">
        <v>135</v>
      </c>
      <c r="C183" s="132">
        <v>349</v>
      </c>
    </row>
    <row r="184" ht="26" hidden="1" customHeight="1" spans="1:3">
      <c r="A184" s="283">
        <v>2013302</v>
      </c>
      <c r="B184" s="283" t="s">
        <v>136</v>
      </c>
      <c r="C184" s="287"/>
    </row>
    <row r="185" ht="26" hidden="1" customHeight="1" spans="1:3">
      <c r="A185" s="283">
        <v>2013303</v>
      </c>
      <c r="B185" s="283" t="s">
        <v>137</v>
      </c>
      <c r="C185" s="287"/>
    </row>
    <row r="186" ht="26" hidden="1" customHeight="1" spans="1:3">
      <c r="A186" s="283">
        <v>2013304</v>
      </c>
      <c r="B186" s="283" t="s">
        <v>235</v>
      </c>
      <c r="C186" s="287"/>
    </row>
    <row r="187" ht="26" hidden="1" customHeight="1" spans="1:3">
      <c r="A187" s="283">
        <v>2013350</v>
      </c>
      <c r="B187" s="283" t="s">
        <v>144</v>
      </c>
      <c r="C187" s="287"/>
    </row>
    <row r="188" ht="26" customHeight="1" spans="1:3">
      <c r="A188" s="283">
        <v>2013399</v>
      </c>
      <c r="B188" s="283" t="s">
        <v>236</v>
      </c>
      <c r="C188" s="132">
        <v>703</v>
      </c>
    </row>
    <row r="189" ht="26" customHeight="1" spans="1:3">
      <c r="A189" s="283">
        <v>20134</v>
      </c>
      <c r="B189" s="285" t="s">
        <v>237</v>
      </c>
      <c r="C189" s="130">
        <f>SUM(C190:C196)</f>
        <v>265</v>
      </c>
    </row>
    <row r="190" ht="26" customHeight="1" spans="1:3">
      <c r="A190" s="283">
        <v>2013401</v>
      </c>
      <c r="B190" s="283" t="s">
        <v>135</v>
      </c>
      <c r="C190" s="132">
        <v>114</v>
      </c>
    </row>
    <row r="191" ht="26" hidden="1" customHeight="1" spans="1:3">
      <c r="A191" s="283">
        <v>2013402</v>
      </c>
      <c r="B191" s="283" t="s">
        <v>136</v>
      </c>
      <c r="C191" s="287"/>
    </row>
    <row r="192" ht="26" hidden="1" customHeight="1" spans="1:3">
      <c r="A192" s="283">
        <v>2013403</v>
      </c>
      <c r="B192" s="283" t="s">
        <v>137</v>
      </c>
      <c r="C192" s="287"/>
    </row>
    <row r="193" ht="26" customHeight="1" spans="1:3">
      <c r="A193" s="283">
        <v>2013404</v>
      </c>
      <c r="B193" s="283" t="s">
        <v>238</v>
      </c>
      <c r="C193" s="132">
        <v>20</v>
      </c>
    </row>
    <row r="194" ht="26" hidden="1" customHeight="1" spans="1:3">
      <c r="A194" s="283">
        <v>2013405</v>
      </c>
      <c r="B194" s="283" t="s">
        <v>239</v>
      </c>
      <c r="C194" s="287"/>
    </row>
    <row r="195" ht="26" hidden="1" customHeight="1" spans="1:3">
      <c r="A195" s="283">
        <v>2013450</v>
      </c>
      <c r="B195" s="283" t="s">
        <v>144</v>
      </c>
      <c r="C195" s="287"/>
    </row>
    <row r="196" ht="26" customHeight="1" spans="1:3">
      <c r="A196" s="283">
        <v>2013499</v>
      </c>
      <c r="B196" s="283" t="s">
        <v>240</v>
      </c>
      <c r="C196" s="132">
        <v>131</v>
      </c>
    </row>
    <row r="197" ht="26" hidden="1" customHeight="1" spans="1:3">
      <c r="A197" s="283">
        <v>20135</v>
      </c>
      <c r="B197" s="285" t="s">
        <v>241</v>
      </c>
      <c r="C197" s="288">
        <f>SUM(C198:C202)</f>
        <v>0</v>
      </c>
    </row>
    <row r="198" ht="26" hidden="1" customHeight="1" spans="1:3">
      <c r="A198" s="283">
        <v>2013501</v>
      </c>
      <c r="B198" s="283" t="s">
        <v>135</v>
      </c>
      <c r="C198" s="287"/>
    </row>
    <row r="199" ht="26" hidden="1" customHeight="1" spans="1:3">
      <c r="A199" s="283">
        <v>2013502</v>
      </c>
      <c r="B199" s="283" t="s">
        <v>136</v>
      </c>
      <c r="C199" s="287"/>
    </row>
    <row r="200" ht="26" hidden="1" customHeight="1" spans="1:3">
      <c r="A200" s="283">
        <v>2013503</v>
      </c>
      <c r="B200" s="283" t="s">
        <v>137</v>
      </c>
      <c r="C200" s="287"/>
    </row>
    <row r="201" ht="26" hidden="1" customHeight="1" spans="1:3">
      <c r="A201" s="283">
        <v>2013550</v>
      </c>
      <c r="B201" s="283" t="s">
        <v>144</v>
      </c>
      <c r="C201" s="287"/>
    </row>
    <row r="202" ht="26" hidden="1" customHeight="1" spans="1:3">
      <c r="A202" s="283">
        <v>2013599</v>
      </c>
      <c r="B202" s="283" t="s">
        <v>242</v>
      </c>
      <c r="C202" s="287"/>
    </row>
    <row r="203" ht="26" customHeight="1" spans="1:3">
      <c r="A203" s="283">
        <v>20136</v>
      </c>
      <c r="B203" s="285" t="s">
        <v>243</v>
      </c>
      <c r="C203" s="130">
        <f>SUM(C204:C208)</f>
        <v>234</v>
      </c>
    </row>
    <row r="204" ht="26" customHeight="1" spans="1:3">
      <c r="A204" s="283">
        <v>2013601</v>
      </c>
      <c r="B204" s="283" t="s">
        <v>135</v>
      </c>
      <c r="C204" s="132">
        <v>205</v>
      </c>
    </row>
    <row r="205" ht="26" customHeight="1" spans="1:3">
      <c r="A205" s="283">
        <v>2013602</v>
      </c>
      <c r="B205" s="283" t="s">
        <v>136</v>
      </c>
      <c r="C205" s="132">
        <v>26</v>
      </c>
    </row>
    <row r="206" ht="26" hidden="1" customHeight="1" spans="1:3">
      <c r="A206" s="283">
        <v>2013603</v>
      </c>
      <c r="B206" s="283" t="s">
        <v>137</v>
      </c>
      <c r="C206" s="287"/>
    </row>
    <row r="207" ht="26" hidden="1" customHeight="1" spans="1:3">
      <c r="A207" s="283">
        <v>2013650</v>
      </c>
      <c r="B207" s="283" t="s">
        <v>144</v>
      </c>
      <c r="C207" s="287"/>
    </row>
    <row r="208" ht="26" customHeight="1" spans="1:3">
      <c r="A208" s="283">
        <v>2013699</v>
      </c>
      <c r="B208" s="283" t="s">
        <v>244</v>
      </c>
      <c r="C208" s="132">
        <v>3</v>
      </c>
    </row>
    <row r="209" ht="26" hidden="1" customHeight="1" spans="1:3">
      <c r="A209" s="283">
        <v>20137</v>
      </c>
      <c r="B209" s="285" t="s">
        <v>245</v>
      </c>
      <c r="C209" s="288">
        <f>SUM(C210:C215)</f>
        <v>0</v>
      </c>
    </row>
    <row r="210" ht="26" hidden="1" customHeight="1" spans="1:3">
      <c r="A210" s="283">
        <v>2013701</v>
      </c>
      <c r="B210" s="283" t="s">
        <v>135</v>
      </c>
      <c r="C210" s="287"/>
    </row>
    <row r="211" ht="26" hidden="1" customHeight="1" spans="1:3">
      <c r="A211" s="283">
        <v>2013702</v>
      </c>
      <c r="B211" s="283" t="s">
        <v>136</v>
      </c>
      <c r="C211" s="287"/>
    </row>
    <row r="212" ht="26" hidden="1" customHeight="1" spans="1:3">
      <c r="A212" s="283">
        <v>2013703</v>
      </c>
      <c r="B212" s="283" t="s">
        <v>137</v>
      </c>
      <c r="C212" s="287"/>
    </row>
    <row r="213" ht="26" hidden="1" customHeight="1" spans="1:3">
      <c r="A213" s="283">
        <v>2013704</v>
      </c>
      <c r="B213" s="283" t="s">
        <v>246</v>
      </c>
      <c r="C213" s="287"/>
    </row>
    <row r="214" ht="26" hidden="1" customHeight="1" spans="1:3">
      <c r="A214" s="283">
        <v>2013750</v>
      </c>
      <c r="B214" s="283" t="s">
        <v>144</v>
      </c>
      <c r="C214" s="287"/>
    </row>
    <row r="215" ht="26" hidden="1" customHeight="1" spans="1:3">
      <c r="A215" s="283">
        <v>2013799</v>
      </c>
      <c r="B215" s="283" t="s">
        <v>247</v>
      </c>
      <c r="C215" s="287"/>
    </row>
    <row r="216" ht="26" customHeight="1" spans="1:3">
      <c r="A216" s="283">
        <v>20138</v>
      </c>
      <c r="B216" s="285" t="s">
        <v>248</v>
      </c>
      <c r="C216" s="130">
        <f>SUM(C217:C230)</f>
        <v>4219</v>
      </c>
    </row>
    <row r="217" ht="26" customHeight="1" spans="1:3">
      <c r="A217" s="283">
        <v>2013801</v>
      </c>
      <c r="B217" s="283" t="s">
        <v>135</v>
      </c>
      <c r="C217" s="132">
        <v>2730</v>
      </c>
    </row>
    <row r="218" ht="26" hidden="1" customHeight="1" spans="1:3">
      <c r="A218" s="283">
        <v>2013802</v>
      </c>
      <c r="B218" s="283" t="s">
        <v>136</v>
      </c>
      <c r="C218" s="287"/>
    </row>
    <row r="219" ht="26" hidden="1" customHeight="1" spans="1:3">
      <c r="A219" s="283">
        <v>2013803</v>
      </c>
      <c r="B219" s="283" t="s">
        <v>137</v>
      </c>
      <c r="C219" s="287"/>
    </row>
    <row r="220" ht="26" customHeight="1" spans="1:3">
      <c r="A220" s="283">
        <v>2013804</v>
      </c>
      <c r="B220" s="283" t="s">
        <v>249</v>
      </c>
      <c r="C220" s="132">
        <v>159</v>
      </c>
    </row>
    <row r="221" ht="26" customHeight="1" spans="1:3">
      <c r="A221" s="283">
        <v>2013805</v>
      </c>
      <c r="B221" s="283" t="s">
        <v>250</v>
      </c>
      <c r="C221" s="132">
        <v>200</v>
      </c>
    </row>
    <row r="222" ht="26" hidden="1" customHeight="1" spans="1:3">
      <c r="A222" s="283">
        <v>2013808</v>
      </c>
      <c r="B222" s="283" t="s">
        <v>175</v>
      </c>
      <c r="C222" s="287"/>
    </row>
    <row r="223" ht="26" customHeight="1" spans="1:3">
      <c r="A223" s="283">
        <v>2013810</v>
      </c>
      <c r="B223" s="283" t="s">
        <v>251</v>
      </c>
      <c r="C223" s="132">
        <v>10</v>
      </c>
    </row>
    <row r="224" ht="26" customHeight="1" spans="1:3">
      <c r="A224" s="283">
        <v>2013812</v>
      </c>
      <c r="B224" s="283" t="s">
        <v>252</v>
      </c>
      <c r="C224" s="132">
        <v>23</v>
      </c>
    </row>
    <row r="225" ht="26" hidden="1" customHeight="1" spans="1:3">
      <c r="A225" s="283">
        <v>2013813</v>
      </c>
      <c r="B225" s="283" t="s">
        <v>253</v>
      </c>
      <c r="C225" s="287"/>
    </row>
    <row r="226" ht="26" hidden="1" customHeight="1" spans="1:3">
      <c r="A226" s="283">
        <v>2013814</v>
      </c>
      <c r="B226" s="283" t="s">
        <v>254</v>
      </c>
      <c r="C226" s="287"/>
    </row>
    <row r="227" ht="26" customHeight="1" spans="1:3">
      <c r="A227" s="283">
        <v>2013815</v>
      </c>
      <c r="B227" s="283" t="s">
        <v>255</v>
      </c>
      <c r="C227" s="132">
        <v>156</v>
      </c>
    </row>
    <row r="228" ht="26" customHeight="1" spans="1:3">
      <c r="A228" s="283">
        <v>2013816</v>
      </c>
      <c r="B228" s="283" t="s">
        <v>256</v>
      </c>
      <c r="C228" s="132">
        <v>276</v>
      </c>
    </row>
    <row r="229" ht="26" hidden="1" customHeight="1" spans="1:3">
      <c r="A229" s="283">
        <v>2013850</v>
      </c>
      <c r="B229" s="283" t="s">
        <v>144</v>
      </c>
      <c r="C229" s="287"/>
    </row>
    <row r="230" ht="26" customHeight="1" spans="1:3">
      <c r="A230" s="283">
        <v>2013899</v>
      </c>
      <c r="B230" s="283" t="s">
        <v>257</v>
      </c>
      <c r="C230" s="132">
        <v>665</v>
      </c>
    </row>
    <row r="231" ht="26" hidden="1" customHeight="1" spans="1:3">
      <c r="A231" s="283">
        <v>20139</v>
      </c>
      <c r="B231" s="285" t="s">
        <v>258</v>
      </c>
      <c r="C231" s="288">
        <f>SUM(C232:C237)</f>
        <v>0</v>
      </c>
    </row>
    <row r="232" ht="26" hidden="1" customHeight="1" spans="1:3">
      <c r="A232" s="283">
        <v>2013901</v>
      </c>
      <c r="B232" s="283" t="s">
        <v>135</v>
      </c>
      <c r="C232" s="287"/>
    </row>
    <row r="233" ht="26" hidden="1" customHeight="1" spans="1:3">
      <c r="A233" s="283">
        <v>2013902</v>
      </c>
      <c r="B233" s="283" t="s">
        <v>136</v>
      </c>
      <c r="C233" s="287"/>
    </row>
    <row r="234" ht="26" hidden="1" customHeight="1" spans="1:3">
      <c r="A234" s="283">
        <v>2013903</v>
      </c>
      <c r="B234" s="283" t="s">
        <v>137</v>
      </c>
      <c r="C234" s="287"/>
    </row>
    <row r="235" ht="26" hidden="1" customHeight="1" spans="1:3">
      <c r="A235" s="283">
        <v>2013904</v>
      </c>
      <c r="B235" s="283" t="s">
        <v>229</v>
      </c>
      <c r="C235" s="287"/>
    </row>
    <row r="236" ht="26" hidden="1" customHeight="1" spans="1:3">
      <c r="A236" s="283">
        <v>2013950</v>
      </c>
      <c r="B236" s="283" t="s">
        <v>144</v>
      </c>
      <c r="C236" s="287"/>
    </row>
    <row r="237" ht="26" hidden="1" customHeight="1" spans="1:3">
      <c r="A237" s="283">
        <v>2013999</v>
      </c>
      <c r="B237" s="283" t="s">
        <v>259</v>
      </c>
      <c r="C237" s="289"/>
    </row>
    <row r="238" ht="26" customHeight="1" spans="1:3">
      <c r="A238" s="283">
        <v>20140</v>
      </c>
      <c r="B238" s="290" t="s">
        <v>260</v>
      </c>
      <c r="C238" s="130">
        <f>SUM(C239:C243)</f>
        <v>232</v>
      </c>
    </row>
    <row r="239" ht="26" hidden="1" customHeight="1" spans="1:3">
      <c r="A239" s="283">
        <v>2014001</v>
      </c>
      <c r="B239" s="283" t="s">
        <v>135</v>
      </c>
      <c r="C239" s="291"/>
    </row>
    <row r="240" ht="26" hidden="1" customHeight="1" spans="1:3">
      <c r="A240" s="283">
        <v>2014002</v>
      </c>
      <c r="B240" s="283" t="s">
        <v>136</v>
      </c>
      <c r="C240" s="287"/>
    </row>
    <row r="241" ht="26" hidden="1" customHeight="1" spans="1:3">
      <c r="A241" s="283">
        <v>2014003</v>
      </c>
      <c r="B241" s="283" t="s">
        <v>137</v>
      </c>
      <c r="C241" s="287"/>
    </row>
    <row r="242" ht="26" customHeight="1" spans="1:3">
      <c r="A242" s="283">
        <v>2014004</v>
      </c>
      <c r="B242" s="283" t="s">
        <v>261</v>
      </c>
      <c r="C242" s="132">
        <v>9</v>
      </c>
    </row>
    <row r="243" ht="26" customHeight="1" spans="1:3">
      <c r="A243" s="283">
        <v>2014099</v>
      </c>
      <c r="B243" s="283" t="s">
        <v>262</v>
      </c>
      <c r="C243" s="132">
        <v>223</v>
      </c>
    </row>
    <row r="244" ht="26" customHeight="1" spans="1:3">
      <c r="A244" s="283">
        <v>20199</v>
      </c>
      <c r="B244" s="285" t="s">
        <v>263</v>
      </c>
      <c r="C244" s="130">
        <f>SUM(C245:C246)</f>
        <v>60</v>
      </c>
    </row>
    <row r="245" ht="26" hidden="1" customHeight="1" spans="1:3">
      <c r="A245" s="283">
        <v>2019901</v>
      </c>
      <c r="B245" s="283" t="s">
        <v>264</v>
      </c>
      <c r="C245" s="287"/>
    </row>
    <row r="246" ht="26" customHeight="1" spans="1:3">
      <c r="A246" s="283">
        <v>2019999</v>
      </c>
      <c r="B246" s="283" t="s">
        <v>265</v>
      </c>
      <c r="C246" s="132">
        <v>60</v>
      </c>
    </row>
    <row r="247" ht="26" hidden="1" customHeight="1" spans="1:3">
      <c r="A247" s="283">
        <v>202</v>
      </c>
      <c r="B247" s="285" t="s">
        <v>266</v>
      </c>
      <c r="C247" s="287">
        <f>SUM(C248,C255,C258,C261,C267,C272,C274,C279,C285)</f>
        <v>0</v>
      </c>
    </row>
    <row r="248" ht="26" hidden="1" customHeight="1" spans="1:3">
      <c r="A248" s="283">
        <v>20201</v>
      </c>
      <c r="B248" s="285" t="s">
        <v>267</v>
      </c>
      <c r="C248" s="288">
        <f>SUM(C249:C254)</f>
        <v>0</v>
      </c>
    </row>
    <row r="249" ht="26" hidden="1" customHeight="1" spans="1:3">
      <c r="A249" s="283">
        <v>2020101</v>
      </c>
      <c r="B249" s="283" t="s">
        <v>135</v>
      </c>
      <c r="C249" s="287"/>
    </row>
    <row r="250" ht="26" hidden="1" customHeight="1" spans="1:3">
      <c r="A250" s="283">
        <v>2020102</v>
      </c>
      <c r="B250" s="283" t="s">
        <v>136</v>
      </c>
      <c r="C250" s="287"/>
    </row>
    <row r="251" ht="26" hidden="1" customHeight="1" spans="1:3">
      <c r="A251" s="283">
        <v>2020103</v>
      </c>
      <c r="B251" s="283" t="s">
        <v>137</v>
      </c>
      <c r="C251" s="287"/>
    </row>
    <row r="252" ht="26" hidden="1" customHeight="1" spans="1:3">
      <c r="A252" s="283">
        <v>2020104</v>
      </c>
      <c r="B252" s="283" t="s">
        <v>229</v>
      </c>
      <c r="C252" s="287"/>
    </row>
    <row r="253" ht="26" hidden="1" customHeight="1" spans="1:3">
      <c r="A253" s="283">
        <v>2020150</v>
      </c>
      <c r="B253" s="283" t="s">
        <v>144</v>
      </c>
      <c r="C253" s="287"/>
    </row>
    <row r="254" ht="26" hidden="1" customHeight="1" spans="1:3">
      <c r="A254" s="283">
        <v>2020199</v>
      </c>
      <c r="B254" s="283" t="s">
        <v>268</v>
      </c>
      <c r="C254" s="287"/>
    </row>
    <row r="255" ht="26" hidden="1" customHeight="1" spans="1:3">
      <c r="A255" s="283">
        <v>20202</v>
      </c>
      <c r="B255" s="285" t="s">
        <v>269</v>
      </c>
      <c r="C255" s="288">
        <f>SUM(C256:C257)</f>
        <v>0</v>
      </c>
    </row>
    <row r="256" ht="26" hidden="1" customHeight="1" spans="1:3">
      <c r="A256" s="283">
        <v>2020201</v>
      </c>
      <c r="B256" s="283" t="s">
        <v>270</v>
      </c>
      <c r="C256" s="287"/>
    </row>
    <row r="257" ht="26" hidden="1" customHeight="1" spans="1:3">
      <c r="A257" s="283">
        <v>2020202</v>
      </c>
      <c r="B257" s="283" t="s">
        <v>271</v>
      </c>
      <c r="C257" s="287"/>
    </row>
    <row r="258" ht="26" hidden="1" customHeight="1" spans="1:3">
      <c r="A258" s="283">
        <v>20203</v>
      </c>
      <c r="B258" s="285" t="s">
        <v>272</v>
      </c>
      <c r="C258" s="288">
        <f>SUM(C259:C260)</f>
        <v>0</v>
      </c>
    </row>
    <row r="259" ht="26" hidden="1" customHeight="1" spans="1:3">
      <c r="A259" s="283">
        <v>2020304</v>
      </c>
      <c r="B259" s="283" t="s">
        <v>273</v>
      </c>
      <c r="C259" s="287"/>
    </row>
    <row r="260" ht="26" hidden="1" customHeight="1" spans="1:3">
      <c r="A260" s="283">
        <v>2020306</v>
      </c>
      <c r="B260" s="283" t="s">
        <v>274</v>
      </c>
      <c r="C260" s="287"/>
    </row>
    <row r="261" ht="26" hidden="1" customHeight="1" spans="1:3">
      <c r="A261" s="283">
        <v>20204</v>
      </c>
      <c r="B261" s="285" t="s">
        <v>275</v>
      </c>
      <c r="C261" s="288">
        <f>SUM(C262:C266)</f>
        <v>0</v>
      </c>
    </row>
    <row r="262" ht="26" hidden="1" customHeight="1" spans="1:3">
      <c r="A262" s="283">
        <v>2020401</v>
      </c>
      <c r="B262" s="283" t="s">
        <v>276</v>
      </c>
      <c r="C262" s="287"/>
    </row>
    <row r="263" ht="26" hidden="1" customHeight="1" spans="1:3">
      <c r="A263" s="283">
        <v>2020402</v>
      </c>
      <c r="B263" s="283" t="s">
        <v>277</v>
      </c>
      <c r="C263" s="287"/>
    </row>
    <row r="264" ht="26" hidden="1" customHeight="1" spans="1:3">
      <c r="A264" s="283">
        <v>2020403</v>
      </c>
      <c r="B264" s="283" t="s">
        <v>278</v>
      </c>
      <c r="C264" s="287"/>
    </row>
    <row r="265" ht="26" hidden="1" customHeight="1" spans="1:3">
      <c r="A265" s="283">
        <v>2020404</v>
      </c>
      <c r="B265" s="283" t="s">
        <v>279</v>
      </c>
      <c r="C265" s="287"/>
    </row>
    <row r="266" ht="26" hidden="1" customHeight="1" spans="1:3">
      <c r="A266" s="283">
        <v>2020499</v>
      </c>
      <c r="B266" s="283" t="s">
        <v>280</v>
      </c>
      <c r="C266" s="287"/>
    </row>
    <row r="267" ht="26" hidden="1" customHeight="1" spans="1:3">
      <c r="A267" s="283">
        <v>20205</v>
      </c>
      <c r="B267" s="285" t="s">
        <v>281</v>
      </c>
      <c r="C267" s="288">
        <f>SUM(C268:C271)</f>
        <v>0</v>
      </c>
    </row>
    <row r="268" ht="26" hidden="1" customHeight="1" spans="1:3">
      <c r="A268" s="283">
        <v>2020503</v>
      </c>
      <c r="B268" s="283" t="s">
        <v>282</v>
      </c>
      <c r="C268" s="287"/>
    </row>
    <row r="269" ht="26" hidden="1" customHeight="1" spans="1:3">
      <c r="A269" s="283">
        <v>2020504</v>
      </c>
      <c r="B269" s="283" t="s">
        <v>283</v>
      </c>
      <c r="C269" s="287"/>
    </row>
    <row r="270" ht="26" hidden="1" customHeight="1" spans="1:3">
      <c r="A270" s="283">
        <v>2020505</v>
      </c>
      <c r="B270" s="283" t="s">
        <v>284</v>
      </c>
      <c r="C270" s="287"/>
    </row>
    <row r="271" ht="26" hidden="1" customHeight="1" spans="1:3">
      <c r="A271" s="283">
        <v>2020599</v>
      </c>
      <c r="B271" s="283" t="s">
        <v>285</v>
      </c>
      <c r="C271" s="287"/>
    </row>
    <row r="272" ht="26" hidden="1" customHeight="1" spans="1:3">
      <c r="A272" s="283">
        <v>20206</v>
      </c>
      <c r="B272" s="285" t="s">
        <v>286</v>
      </c>
      <c r="C272" s="288">
        <f>C273</f>
        <v>0</v>
      </c>
    </row>
    <row r="273" ht="26" hidden="1" customHeight="1" spans="1:3">
      <c r="A273" s="283">
        <v>2020601</v>
      </c>
      <c r="B273" s="283" t="s">
        <v>287</v>
      </c>
      <c r="C273" s="287"/>
    </row>
    <row r="274" ht="26" hidden="1" customHeight="1" spans="1:3">
      <c r="A274" s="283">
        <v>20207</v>
      </c>
      <c r="B274" s="285" t="s">
        <v>288</v>
      </c>
      <c r="C274" s="288">
        <f>SUM(C275:C278)</f>
        <v>0</v>
      </c>
    </row>
    <row r="275" ht="26" hidden="1" customHeight="1" spans="1:3">
      <c r="A275" s="283">
        <v>2020701</v>
      </c>
      <c r="B275" s="283" t="s">
        <v>289</v>
      </c>
      <c r="C275" s="287"/>
    </row>
    <row r="276" ht="26" hidden="1" customHeight="1" spans="1:3">
      <c r="A276" s="283">
        <v>2020702</v>
      </c>
      <c r="B276" s="283" t="s">
        <v>290</v>
      </c>
      <c r="C276" s="287"/>
    </row>
    <row r="277" ht="26" hidden="1" customHeight="1" spans="1:3">
      <c r="A277" s="283">
        <v>2020703</v>
      </c>
      <c r="B277" s="283" t="s">
        <v>291</v>
      </c>
      <c r="C277" s="287"/>
    </row>
    <row r="278" ht="26" hidden="1" customHeight="1" spans="1:3">
      <c r="A278" s="283">
        <v>2020799</v>
      </c>
      <c r="B278" s="283" t="s">
        <v>292</v>
      </c>
      <c r="C278" s="287"/>
    </row>
    <row r="279" ht="26" hidden="1" customHeight="1" spans="1:3">
      <c r="A279" s="283">
        <v>20208</v>
      </c>
      <c r="B279" s="285" t="s">
        <v>293</v>
      </c>
      <c r="C279" s="288">
        <f>SUM(C280:C284)</f>
        <v>0</v>
      </c>
    </row>
    <row r="280" ht="26" hidden="1" customHeight="1" spans="1:3">
      <c r="A280" s="283">
        <v>2020801</v>
      </c>
      <c r="B280" s="283" t="s">
        <v>135</v>
      </c>
      <c r="C280" s="287"/>
    </row>
    <row r="281" ht="26" hidden="1" customHeight="1" spans="1:3">
      <c r="A281" s="283">
        <v>2020802</v>
      </c>
      <c r="B281" s="283" t="s">
        <v>136</v>
      </c>
      <c r="C281" s="287"/>
    </row>
    <row r="282" ht="26" hidden="1" customHeight="1" spans="1:3">
      <c r="A282" s="283">
        <v>2020803</v>
      </c>
      <c r="B282" s="283" t="s">
        <v>137</v>
      </c>
      <c r="C282" s="287"/>
    </row>
    <row r="283" ht="26" hidden="1" customHeight="1" spans="1:3">
      <c r="A283" s="283">
        <v>2020850</v>
      </c>
      <c r="B283" s="283" t="s">
        <v>144</v>
      </c>
      <c r="C283" s="287"/>
    </row>
    <row r="284" ht="26" hidden="1" customHeight="1" spans="1:3">
      <c r="A284" s="283">
        <v>2020899</v>
      </c>
      <c r="B284" s="283" t="s">
        <v>294</v>
      </c>
      <c r="C284" s="287"/>
    </row>
    <row r="285" ht="26" hidden="1" customHeight="1" spans="1:3">
      <c r="A285" s="283">
        <v>20299</v>
      </c>
      <c r="B285" s="285" t="s">
        <v>295</v>
      </c>
      <c r="C285" s="288">
        <f>C286</f>
        <v>0</v>
      </c>
    </row>
    <row r="286" ht="26" hidden="1" customHeight="1" spans="1:3">
      <c r="A286" s="283">
        <v>2029999</v>
      </c>
      <c r="B286" s="283" t="s">
        <v>296</v>
      </c>
      <c r="C286" s="287"/>
    </row>
    <row r="287" ht="26" customHeight="1" spans="1:3">
      <c r="A287" s="283">
        <v>203</v>
      </c>
      <c r="B287" s="285" t="s">
        <v>297</v>
      </c>
      <c r="C287" s="130">
        <f>SUM(C288,C292,C294,C296,C304)</f>
        <v>261</v>
      </c>
    </row>
    <row r="288" ht="26" hidden="1" customHeight="1" spans="1:3">
      <c r="A288" s="283">
        <v>20301</v>
      </c>
      <c r="B288" s="285" t="s">
        <v>298</v>
      </c>
      <c r="C288" s="288">
        <f>SUM(C289:C291)</f>
        <v>0</v>
      </c>
    </row>
    <row r="289" ht="26" hidden="1" customHeight="1" spans="1:3">
      <c r="A289" s="283">
        <v>2030101</v>
      </c>
      <c r="B289" s="283" t="s">
        <v>299</v>
      </c>
      <c r="C289" s="287"/>
    </row>
    <row r="290" ht="26" hidden="1" customHeight="1" spans="1:3">
      <c r="A290" s="283">
        <v>2030102</v>
      </c>
      <c r="B290" s="283" t="s">
        <v>300</v>
      </c>
      <c r="C290" s="287"/>
    </row>
    <row r="291" ht="26" hidden="1" customHeight="1" spans="1:3">
      <c r="A291" s="283">
        <v>2030199</v>
      </c>
      <c r="B291" s="283" t="s">
        <v>301</v>
      </c>
      <c r="C291" s="287"/>
    </row>
    <row r="292" ht="26" hidden="1" customHeight="1" spans="1:3">
      <c r="A292" s="283">
        <v>20304</v>
      </c>
      <c r="B292" s="285" t="s">
        <v>302</v>
      </c>
      <c r="C292" s="288">
        <f>C293</f>
        <v>0</v>
      </c>
    </row>
    <row r="293" ht="26" hidden="1" customHeight="1" spans="1:3">
      <c r="A293" s="283">
        <v>2030401</v>
      </c>
      <c r="B293" s="283" t="s">
        <v>303</v>
      </c>
      <c r="C293" s="287"/>
    </row>
    <row r="294" ht="26" hidden="1" customHeight="1" spans="1:3">
      <c r="A294" s="283">
        <v>20305</v>
      </c>
      <c r="B294" s="285" t="s">
        <v>304</v>
      </c>
      <c r="C294" s="288">
        <f>C295</f>
        <v>0</v>
      </c>
    </row>
    <row r="295" ht="26" hidden="1" customHeight="1" spans="1:3">
      <c r="A295" s="283">
        <v>2030501</v>
      </c>
      <c r="B295" s="283" t="s">
        <v>305</v>
      </c>
      <c r="C295" s="287"/>
    </row>
    <row r="296" ht="26" customHeight="1" spans="1:3">
      <c r="A296" s="283">
        <v>20306</v>
      </c>
      <c r="B296" s="285" t="s">
        <v>306</v>
      </c>
      <c r="C296" s="130">
        <f>SUM(C297:C303)</f>
        <v>241</v>
      </c>
    </row>
    <row r="297" ht="26" customHeight="1" spans="1:3">
      <c r="A297" s="283">
        <v>2030601</v>
      </c>
      <c r="B297" s="283" t="s">
        <v>307</v>
      </c>
      <c r="C297" s="132">
        <v>76</v>
      </c>
    </row>
    <row r="298" ht="26" hidden="1" customHeight="1" spans="1:3">
      <c r="A298" s="283">
        <v>2030602</v>
      </c>
      <c r="B298" s="283" t="s">
        <v>308</v>
      </c>
      <c r="C298" s="287"/>
    </row>
    <row r="299" ht="26" hidden="1" customHeight="1" spans="1:3">
      <c r="A299" s="283">
        <v>2030603</v>
      </c>
      <c r="B299" s="283" t="s">
        <v>309</v>
      </c>
      <c r="C299" s="287"/>
    </row>
    <row r="300" ht="26" hidden="1" customHeight="1" spans="1:3">
      <c r="A300" s="283">
        <v>2030604</v>
      </c>
      <c r="B300" s="283" t="s">
        <v>310</v>
      </c>
      <c r="C300" s="287"/>
    </row>
    <row r="301" ht="26" customHeight="1" spans="1:3">
      <c r="A301" s="283">
        <v>2030607</v>
      </c>
      <c r="B301" s="283" t="s">
        <v>311</v>
      </c>
      <c r="C301" s="132">
        <v>119</v>
      </c>
    </row>
    <row r="302" ht="26" hidden="1" customHeight="1" spans="1:3">
      <c r="A302" s="283">
        <v>2030608</v>
      </c>
      <c r="B302" s="283" t="s">
        <v>312</v>
      </c>
      <c r="C302" s="287"/>
    </row>
    <row r="303" ht="26" customHeight="1" spans="1:3">
      <c r="A303" s="283">
        <v>2030699</v>
      </c>
      <c r="B303" s="283" t="s">
        <v>313</v>
      </c>
      <c r="C303" s="132">
        <v>46</v>
      </c>
    </row>
    <row r="304" ht="26" customHeight="1" spans="1:3">
      <c r="A304" s="283">
        <v>20399</v>
      </c>
      <c r="B304" s="285" t="s">
        <v>314</v>
      </c>
      <c r="C304" s="130">
        <f>C305</f>
        <v>20</v>
      </c>
    </row>
    <row r="305" ht="26" customHeight="1" spans="1:3">
      <c r="A305" s="283">
        <v>2039999</v>
      </c>
      <c r="B305" s="283" t="s">
        <v>315</v>
      </c>
      <c r="C305" s="132">
        <v>20</v>
      </c>
    </row>
    <row r="306" ht="26" customHeight="1" spans="1:3">
      <c r="A306" s="283">
        <v>204</v>
      </c>
      <c r="B306" s="285" t="s">
        <v>316</v>
      </c>
      <c r="C306" s="130">
        <f>SUM(C307,C310,C321,C328,C336,C345,C359,C369,C379,C387,C393)</f>
        <v>16138</v>
      </c>
    </row>
    <row r="307" ht="26" customHeight="1" spans="1:3">
      <c r="A307" s="283">
        <v>20401</v>
      </c>
      <c r="B307" s="285" t="s">
        <v>317</v>
      </c>
      <c r="C307" s="130">
        <f>SUM(C308:C309)</f>
        <v>45</v>
      </c>
    </row>
    <row r="308" ht="26" customHeight="1" spans="1:3">
      <c r="A308" s="283">
        <v>2040101</v>
      </c>
      <c r="B308" s="283" t="s">
        <v>318</v>
      </c>
      <c r="C308" s="132">
        <v>45</v>
      </c>
    </row>
    <row r="309" ht="26" hidden="1" customHeight="1" spans="1:3">
      <c r="A309" s="283">
        <v>2040199</v>
      </c>
      <c r="B309" s="283" t="s">
        <v>319</v>
      </c>
      <c r="C309" s="287"/>
    </row>
    <row r="310" ht="26" customHeight="1" spans="1:3">
      <c r="A310" s="283">
        <v>20402</v>
      </c>
      <c r="B310" s="285" t="s">
        <v>320</v>
      </c>
      <c r="C310" s="130">
        <f>SUM(C311:C320)</f>
        <v>12347</v>
      </c>
    </row>
    <row r="311" ht="26" customHeight="1" spans="1:3">
      <c r="A311" s="283">
        <v>2040201</v>
      </c>
      <c r="B311" s="283" t="s">
        <v>135</v>
      </c>
      <c r="C311" s="132">
        <v>5618</v>
      </c>
    </row>
    <row r="312" ht="26" customHeight="1" spans="1:3">
      <c r="A312" s="283">
        <v>2040202</v>
      </c>
      <c r="B312" s="283" t="s">
        <v>136</v>
      </c>
      <c r="C312" s="132">
        <v>4143</v>
      </c>
    </row>
    <row r="313" ht="26" hidden="1" customHeight="1" spans="1:3">
      <c r="A313" s="283">
        <v>2040203</v>
      </c>
      <c r="B313" s="283" t="s">
        <v>137</v>
      </c>
      <c r="C313" s="287"/>
    </row>
    <row r="314" ht="26" customHeight="1" spans="1:3">
      <c r="A314" s="283">
        <v>2040219</v>
      </c>
      <c r="B314" s="283" t="s">
        <v>175</v>
      </c>
      <c r="C314" s="132">
        <v>3</v>
      </c>
    </row>
    <row r="315" ht="26" customHeight="1" spans="1:3">
      <c r="A315" s="283">
        <v>2040220</v>
      </c>
      <c r="B315" s="283" t="s">
        <v>321</v>
      </c>
      <c r="C315" s="132">
        <v>1281</v>
      </c>
    </row>
    <row r="316" ht="26" hidden="1" customHeight="1" spans="1:3">
      <c r="A316" s="283">
        <v>2040221</v>
      </c>
      <c r="B316" s="283" t="s">
        <v>322</v>
      </c>
      <c r="C316" s="287"/>
    </row>
    <row r="317" ht="26" hidden="1" customHeight="1" spans="1:3">
      <c r="A317" s="283">
        <v>2040222</v>
      </c>
      <c r="B317" s="283" t="s">
        <v>323</v>
      </c>
      <c r="C317" s="287"/>
    </row>
    <row r="318" ht="26" hidden="1" customHeight="1" spans="1:3">
      <c r="A318" s="283">
        <v>2040223</v>
      </c>
      <c r="B318" s="283" t="s">
        <v>324</v>
      </c>
      <c r="C318" s="287"/>
    </row>
    <row r="319" ht="26" hidden="1" customHeight="1" spans="1:3">
      <c r="A319" s="283">
        <v>2040250</v>
      </c>
      <c r="B319" s="283" t="s">
        <v>144</v>
      </c>
      <c r="C319" s="287"/>
    </row>
    <row r="320" ht="26" customHeight="1" spans="1:3">
      <c r="A320" s="283">
        <v>2040299</v>
      </c>
      <c r="B320" s="283" t="s">
        <v>325</v>
      </c>
      <c r="C320" s="132">
        <v>1302</v>
      </c>
    </row>
    <row r="321" ht="26" customHeight="1" spans="1:3">
      <c r="A321" s="283">
        <v>20403</v>
      </c>
      <c r="B321" s="285" t="s">
        <v>326</v>
      </c>
      <c r="C321" s="130">
        <f>SUM(C322:C327)</f>
        <v>10</v>
      </c>
    </row>
    <row r="322" ht="26" hidden="1" customHeight="1" spans="1:3">
      <c r="A322" s="283">
        <v>2040301</v>
      </c>
      <c r="B322" s="283" t="s">
        <v>135</v>
      </c>
      <c r="C322" s="287"/>
    </row>
    <row r="323" ht="26" hidden="1" customHeight="1" spans="1:3">
      <c r="A323" s="283">
        <v>2040302</v>
      </c>
      <c r="B323" s="283" t="s">
        <v>136</v>
      </c>
      <c r="C323" s="287"/>
    </row>
    <row r="324" ht="26" hidden="1" customHeight="1" spans="1:3">
      <c r="A324" s="283">
        <v>2040303</v>
      </c>
      <c r="B324" s="283" t="s">
        <v>137</v>
      </c>
      <c r="C324" s="287"/>
    </row>
    <row r="325" ht="26" customHeight="1" spans="1:3">
      <c r="A325" s="283">
        <v>2040304</v>
      </c>
      <c r="B325" s="283" t="s">
        <v>327</v>
      </c>
      <c r="C325" s="132">
        <v>7</v>
      </c>
    </row>
    <row r="326" ht="26" hidden="1" customHeight="1" spans="1:3">
      <c r="A326" s="283">
        <v>2040350</v>
      </c>
      <c r="B326" s="283" t="s">
        <v>144</v>
      </c>
      <c r="C326" s="287"/>
    </row>
    <row r="327" ht="26" customHeight="1" spans="1:3">
      <c r="A327" s="283">
        <v>2040399</v>
      </c>
      <c r="B327" s="283" t="s">
        <v>328</v>
      </c>
      <c r="C327" s="132">
        <v>3</v>
      </c>
    </row>
    <row r="328" ht="26" customHeight="1" spans="1:3">
      <c r="A328" s="283">
        <v>20404</v>
      </c>
      <c r="B328" s="285" t="s">
        <v>329</v>
      </c>
      <c r="C328" s="130">
        <f>SUM(C329:C335)</f>
        <v>222</v>
      </c>
    </row>
    <row r="329" ht="26" hidden="1" customHeight="1" spans="1:3">
      <c r="A329" s="283">
        <v>2040401</v>
      </c>
      <c r="B329" s="283" t="s">
        <v>135</v>
      </c>
      <c r="C329" s="287"/>
    </row>
    <row r="330" ht="26" hidden="1" customHeight="1" spans="1:3">
      <c r="A330" s="283">
        <v>2040402</v>
      </c>
      <c r="B330" s="283" t="s">
        <v>136</v>
      </c>
      <c r="C330" s="287"/>
    </row>
    <row r="331" ht="26" hidden="1" customHeight="1" spans="1:3">
      <c r="A331" s="283">
        <v>2040403</v>
      </c>
      <c r="B331" s="283" t="s">
        <v>137</v>
      </c>
      <c r="C331" s="287"/>
    </row>
    <row r="332" ht="26" hidden="1" customHeight="1" spans="1:3">
      <c r="A332" s="283">
        <v>2040409</v>
      </c>
      <c r="B332" s="283" t="s">
        <v>330</v>
      </c>
      <c r="C332" s="287"/>
    </row>
    <row r="333" ht="26" hidden="1" customHeight="1" spans="1:3">
      <c r="A333" s="283">
        <v>2040410</v>
      </c>
      <c r="B333" s="283" t="s">
        <v>331</v>
      </c>
      <c r="C333" s="287"/>
    </row>
    <row r="334" ht="26" hidden="1" customHeight="1" spans="1:3">
      <c r="A334" s="283">
        <v>2040450</v>
      </c>
      <c r="B334" s="283" t="s">
        <v>144</v>
      </c>
      <c r="C334" s="287"/>
    </row>
    <row r="335" ht="26" customHeight="1" spans="1:3">
      <c r="A335" s="283">
        <v>2040499</v>
      </c>
      <c r="B335" s="283" t="s">
        <v>332</v>
      </c>
      <c r="C335" s="132">
        <v>222</v>
      </c>
    </row>
    <row r="336" ht="26" customHeight="1" spans="1:3">
      <c r="A336" s="283">
        <v>20405</v>
      </c>
      <c r="B336" s="285" t="s">
        <v>333</v>
      </c>
      <c r="C336" s="130">
        <f>SUM(C337:C344)</f>
        <v>417</v>
      </c>
    </row>
    <row r="337" ht="26" hidden="1" customHeight="1" spans="1:3">
      <c r="A337" s="283">
        <v>2040501</v>
      </c>
      <c r="B337" s="283" t="s">
        <v>135</v>
      </c>
      <c r="C337" s="287"/>
    </row>
    <row r="338" ht="26" hidden="1" customHeight="1" spans="1:3">
      <c r="A338" s="283">
        <v>2040502</v>
      </c>
      <c r="B338" s="283" t="s">
        <v>136</v>
      </c>
      <c r="C338" s="287"/>
    </row>
    <row r="339" ht="26" hidden="1" customHeight="1" spans="1:3">
      <c r="A339" s="283">
        <v>2040503</v>
      </c>
      <c r="B339" s="283" t="s">
        <v>137</v>
      </c>
      <c r="C339" s="287"/>
    </row>
    <row r="340" ht="26" hidden="1" customHeight="1" spans="1:3">
      <c r="A340" s="283">
        <v>2040504</v>
      </c>
      <c r="B340" s="283" t="s">
        <v>334</v>
      </c>
      <c r="C340" s="287"/>
    </row>
    <row r="341" ht="26" hidden="1" customHeight="1" spans="1:3">
      <c r="A341" s="283">
        <v>2040505</v>
      </c>
      <c r="B341" s="283" t="s">
        <v>335</v>
      </c>
      <c r="C341" s="287"/>
    </row>
    <row r="342" ht="26" hidden="1" customHeight="1" spans="1:3">
      <c r="A342" s="283">
        <v>2040506</v>
      </c>
      <c r="B342" s="283" t="s">
        <v>336</v>
      </c>
      <c r="C342" s="287"/>
    </row>
    <row r="343" ht="26" hidden="1" customHeight="1" spans="1:3">
      <c r="A343" s="283">
        <v>2040550</v>
      </c>
      <c r="B343" s="283" t="s">
        <v>144</v>
      </c>
      <c r="C343" s="287"/>
    </row>
    <row r="344" ht="26" customHeight="1" spans="1:3">
      <c r="A344" s="283">
        <v>2040599</v>
      </c>
      <c r="B344" s="283" t="s">
        <v>337</v>
      </c>
      <c r="C344" s="132">
        <v>417</v>
      </c>
    </row>
    <row r="345" ht="26" customHeight="1" spans="1:3">
      <c r="A345" s="283">
        <v>20406</v>
      </c>
      <c r="B345" s="285" t="s">
        <v>338</v>
      </c>
      <c r="C345" s="130">
        <f>SUM(C346:C358)</f>
        <v>1474</v>
      </c>
    </row>
    <row r="346" ht="26" customHeight="1" spans="1:3">
      <c r="A346" s="283">
        <v>2040601</v>
      </c>
      <c r="B346" s="283" t="s">
        <v>135</v>
      </c>
      <c r="C346" s="132">
        <v>1026</v>
      </c>
    </row>
    <row r="347" ht="26" customHeight="1" spans="1:3">
      <c r="A347" s="283">
        <v>2040602</v>
      </c>
      <c r="B347" s="283" t="s">
        <v>136</v>
      </c>
      <c r="C347" s="132">
        <v>64</v>
      </c>
    </row>
    <row r="348" ht="26" hidden="1" customHeight="1" spans="1:3">
      <c r="A348" s="283">
        <v>2040603</v>
      </c>
      <c r="B348" s="283" t="s">
        <v>137</v>
      </c>
      <c r="C348" s="287"/>
    </row>
    <row r="349" ht="26" customHeight="1" spans="1:3">
      <c r="A349" s="283">
        <v>2040604</v>
      </c>
      <c r="B349" s="283" t="s">
        <v>339</v>
      </c>
      <c r="C349" s="132">
        <v>17</v>
      </c>
    </row>
    <row r="350" ht="26" customHeight="1" spans="1:3">
      <c r="A350" s="283">
        <v>2040605</v>
      </c>
      <c r="B350" s="283" t="s">
        <v>340</v>
      </c>
      <c r="C350" s="132">
        <v>20</v>
      </c>
    </row>
    <row r="351" ht="26" customHeight="1" spans="1:3">
      <c r="A351" s="283">
        <v>2040606</v>
      </c>
      <c r="B351" s="283" t="s">
        <v>341</v>
      </c>
      <c r="C351" s="132">
        <v>25</v>
      </c>
    </row>
    <row r="352" ht="26" customHeight="1" spans="1:3">
      <c r="A352" s="283">
        <v>2040607</v>
      </c>
      <c r="B352" s="283" t="s">
        <v>342</v>
      </c>
      <c r="C352" s="132">
        <v>26</v>
      </c>
    </row>
    <row r="353" ht="26" hidden="1" customHeight="1" spans="1:3">
      <c r="A353" s="283">
        <v>2040608</v>
      </c>
      <c r="B353" s="283" t="s">
        <v>343</v>
      </c>
      <c r="C353" s="287"/>
    </row>
    <row r="354" ht="26" customHeight="1" spans="1:3">
      <c r="A354" s="283">
        <v>2040610</v>
      </c>
      <c r="B354" s="283" t="s">
        <v>344</v>
      </c>
      <c r="C354" s="132">
        <v>15</v>
      </c>
    </row>
    <row r="355" ht="26" hidden="1" customHeight="1" spans="1:3">
      <c r="A355" s="283">
        <v>2040612</v>
      </c>
      <c r="B355" s="283" t="s">
        <v>345</v>
      </c>
      <c r="C355" s="287"/>
    </row>
    <row r="356" ht="26" hidden="1" customHeight="1" spans="1:3">
      <c r="A356" s="283">
        <v>2040613</v>
      </c>
      <c r="B356" s="283" t="s">
        <v>175</v>
      </c>
      <c r="C356" s="287"/>
    </row>
    <row r="357" ht="26" hidden="1" customHeight="1" spans="1:3">
      <c r="A357" s="283">
        <v>2040650</v>
      </c>
      <c r="B357" s="283" t="s">
        <v>144</v>
      </c>
      <c r="C357" s="287"/>
    </row>
    <row r="358" ht="26" customHeight="1" spans="1:3">
      <c r="A358" s="283">
        <v>2040699</v>
      </c>
      <c r="B358" s="283" t="s">
        <v>346</v>
      </c>
      <c r="C358" s="132">
        <v>281</v>
      </c>
    </row>
    <row r="359" ht="26" customHeight="1" spans="1:3">
      <c r="A359" s="283">
        <v>20407</v>
      </c>
      <c r="B359" s="285" t="s">
        <v>347</v>
      </c>
      <c r="C359" s="130">
        <f>SUM(C360:C368)</f>
        <v>145</v>
      </c>
    </row>
    <row r="360" ht="26" hidden="1" customHeight="1" spans="1:3">
      <c r="A360" s="283">
        <v>2040701</v>
      </c>
      <c r="B360" s="283" t="s">
        <v>135</v>
      </c>
      <c r="C360" s="287"/>
    </row>
    <row r="361" ht="26" hidden="1" customHeight="1" spans="1:3">
      <c r="A361" s="283">
        <v>2040702</v>
      </c>
      <c r="B361" s="283" t="s">
        <v>136</v>
      </c>
      <c r="C361" s="287"/>
    </row>
    <row r="362" ht="26" hidden="1" customHeight="1" spans="1:3">
      <c r="A362" s="283">
        <v>2040703</v>
      </c>
      <c r="B362" s="283" t="s">
        <v>137</v>
      </c>
      <c r="C362" s="287"/>
    </row>
    <row r="363" ht="26" customHeight="1" spans="1:3">
      <c r="A363" s="283">
        <v>2040704</v>
      </c>
      <c r="B363" s="283" t="s">
        <v>348</v>
      </c>
      <c r="C363" s="132">
        <v>145</v>
      </c>
    </row>
    <row r="364" ht="26" hidden="1" customHeight="1" spans="1:3">
      <c r="A364" s="283">
        <v>2040705</v>
      </c>
      <c r="B364" s="283" t="s">
        <v>349</v>
      </c>
      <c r="C364" s="287"/>
    </row>
    <row r="365" ht="26" hidden="1" customHeight="1" spans="1:3">
      <c r="A365" s="283">
        <v>2040706</v>
      </c>
      <c r="B365" s="283" t="s">
        <v>350</v>
      </c>
      <c r="C365" s="287"/>
    </row>
    <row r="366" ht="26" hidden="1" customHeight="1" spans="1:3">
      <c r="A366" s="283">
        <v>2040707</v>
      </c>
      <c r="B366" s="283" t="s">
        <v>175</v>
      </c>
      <c r="C366" s="287"/>
    </row>
    <row r="367" ht="26" hidden="1" customHeight="1" spans="1:3">
      <c r="A367" s="283">
        <v>2040750</v>
      </c>
      <c r="B367" s="283" t="s">
        <v>144</v>
      </c>
      <c r="C367" s="287"/>
    </row>
    <row r="368" ht="26" hidden="1" customHeight="1" spans="1:3">
      <c r="A368" s="283">
        <v>2040799</v>
      </c>
      <c r="B368" s="283" t="s">
        <v>351</v>
      </c>
      <c r="C368" s="287"/>
    </row>
    <row r="369" ht="26" customHeight="1" spans="1:3">
      <c r="A369" s="283">
        <v>20408</v>
      </c>
      <c r="B369" s="285" t="s">
        <v>352</v>
      </c>
      <c r="C369" s="130">
        <f>SUM(C370:C378)</f>
        <v>405</v>
      </c>
    </row>
    <row r="370" ht="26" customHeight="1" spans="1:3">
      <c r="A370" s="283">
        <v>2040801</v>
      </c>
      <c r="B370" s="283" t="s">
        <v>135</v>
      </c>
      <c r="C370" s="132">
        <v>337</v>
      </c>
    </row>
    <row r="371" ht="26" hidden="1" customHeight="1" spans="1:3">
      <c r="A371" s="283">
        <v>2040802</v>
      </c>
      <c r="B371" s="283" t="s">
        <v>136</v>
      </c>
      <c r="C371" s="287"/>
    </row>
    <row r="372" ht="26" hidden="1" customHeight="1" spans="1:3">
      <c r="A372" s="283">
        <v>2040803</v>
      </c>
      <c r="B372" s="283" t="s">
        <v>137</v>
      </c>
      <c r="C372" s="287"/>
    </row>
    <row r="373" ht="26" hidden="1" customHeight="1" spans="1:3">
      <c r="A373" s="283">
        <v>2040804</v>
      </c>
      <c r="B373" s="283" t="s">
        <v>353</v>
      </c>
      <c r="C373" s="287"/>
    </row>
    <row r="374" ht="26" hidden="1" customHeight="1" spans="1:3">
      <c r="A374" s="283">
        <v>2040805</v>
      </c>
      <c r="B374" s="283" t="s">
        <v>354</v>
      </c>
      <c r="C374" s="287"/>
    </row>
    <row r="375" ht="26" hidden="1" customHeight="1" spans="1:3">
      <c r="A375" s="283">
        <v>2040806</v>
      </c>
      <c r="B375" s="283" t="s">
        <v>355</v>
      </c>
      <c r="C375" s="287"/>
    </row>
    <row r="376" ht="26" hidden="1" customHeight="1" spans="1:3">
      <c r="A376" s="283">
        <v>2040807</v>
      </c>
      <c r="B376" s="283" t="s">
        <v>175</v>
      </c>
      <c r="C376" s="287"/>
    </row>
    <row r="377" ht="26" hidden="1" customHeight="1" spans="1:3">
      <c r="A377" s="283">
        <v>2040850</v>
      </c>
      <c r="B377" s="283" t="s">
        <v>144</v>
      </c>
      <c r="C377" s="287"/>
    </row>
    <row r="378" ht="26" customHeight="1" spans="1:3">
      <c r="A378" s="283">
        <v>2040899</v>
      </c>
      <c r="B378" s="283" t="s">
        <v>356</v>
      </c>
      <c r="C378" s="132">
        <v>68</v>
      </c>
    </row>
    <row r="379" ht="26" customHeight="1" spans="1:3">
      <c r="A379" s="283">
        <v>20409</v>
      </c>
      <c r="B379" s="285" t="s">
        <v>357</v>
      </c>
      <c r="C379" s="130">
        <f>SUM(C380:C386)</f>
        <v>32</v>
      </c>
    </row>
    <row r="380" ht="26" hidden="1" customHeight="1" spans="1:3">
      <c r="A380" s="283">
        <v>2040901</v>
      </c>
      <c r="B380" s="283" t="s">
        <v>135</v>
      </c>
      <c r="C380" s="287"/>
    </row>
    <row r="381" ht="26" hidden="1" customHeight="1" spans="1:3">
      <c r="A381" s="283">
        <v>2040902</v>
      </c>
      <c r="B381" s="283" t="s">
        <v>136</v>
      </c>
      <c r="C381" s="287"/>
    </row>
    <row r="382" ht="26" hidden="1" customHeight="1" spans="1:3">
      <c r="A382" s="283">
        <v>2040903</v>
      </c>
      <c r="B382" s="283" t="s">
        <v>137</v>
      </c>
      <c r="C382" s="287"/>
    </row>
    <row r="383" ht="26" hidden="1" customHeight="1" spans="1:3">
      <c r="A383" s="283">
        <v>2040904</v>
      </c>
      <c r="B383" s="283" t="s">
        <v>358</v>
      </c>
      <c r="C383" s="287"/>
    </row>
    <row r="384" ht="26" customHeight="1" spans="1:3">
      <c r="A384" s="283">
        <v>2040905</v>
      </c>
      <c r="B384" s="283" t="s">
        <v>359</v>
      </c>
      <c r="C384" s="132">
        <v>5</v>
      </c>
    </row>
    <row r="385" ht="26" hidden="1" customHeight="1" spans="1:3">
      <c r="A385" s="283">
        <v>2040950</v>
      </c>
      <c r="B385" s="283" t="s">
        <v>144</v>
      </c>
      <c r="C385" s="287"/>
    </row>
    <row r="386" ht="26" customHeight="1" spans="1:3">
      <c r="A386" s="283">
        <v>2040999</v>
      </c>
      <c r="B386" s="283" t="s">
        <v>360</v>
      </c>
      <c r="C386" s="132">
        <v>27</v>
      </c>
    </row>
    <row r="387" ht="26" hidden="1" customHeight="1" spans="1:3">
      <c r="A387" s="283">
        <v>20410</v>
      </c>
      <c r="B387" s="285" t="s">
        <v>361</v>
      </c>
      <c r="C387" s="288">
        <f>SUM(C388:C392)</f>
        <v>0</v>
      </c>
    </row>
    <row r="388" ht="26" hidden="1" customHeight="1" spans="1:3">
      <c r="A388" s="283">
        <v>2041001</v>
      </c>
      <c r="B388" s="283" t="s">
        <v>135</v>
      </c>
      <c r="C388" s="287"/>
    </row>
    <row r="389" ht="26" hidden="1" customHeight="1" spans="1:3">
      <c r="A389" s="283">
        <v>2041002</v>
      </c>
      <c r="B389" s="283" t="s">
        <v>136</v>
      </c>
      <c r="C389" s="287"/>
    </row>
    <row r="390" ht="26" hidden="1" customHeight="1" spans="1:3">
      <c r="A390" s="283">
        <v>2041006</v>
      </c>
      <c r="B390" s="283" t="s">
        <v>175</v>
      </c>
      <c r="C390" s="287"/>
    </row>
    <row r="391" ht="26" hidden="1" customHeight="1" spans="1:3">
      <c r="A391" s="283">
        <v>2041007</v>
      </c>
      <c r="B391" s="283" t="s">
        <v>362</v>
      </c>
      <c r="C391" s="287"/>
    </row>
    <row r="392" ht="26" hidden="1" customHeight="1" spans="1:3">
      <c r="A392" s="283">
        <v>2041099</v>
      </c>
      <c r="B392" s="283" t="s">
        <v>363</v>
      </c>
      <c r="C392" s="287"/>
    </row>
    <row r="393" ht="26" customHeight="1" spans="1:3">
      <c r="A393" s="283">
        <v>20499</v>
      </c>
      <c r="B393" s="285" t="s">
        <v>364</v>
      </c>
      <c r="C393" s="130">
        <f>SUM(C394:C395)</f>
        <v>1041</v>
      </c>
    </row>
    <row r="394" ht="26" customHeight="1" spans="1:3">
      <c r="A394" s="283">
        <v>2049902</v>
      </c>
      <c r="B394" s="283" t="s">
        <v>365</v>
      </c>
      <c r="C394" s="132">
        <v>121</v>
      </c>
    </row>
    <row r="395" ht="26" customHeight="1" spans="1:3">
      <c r="A395" s="283">
        <v>2049999</v>
      </c>
      <c r="B395" s="283" t="s">
        <v>366</v>
      </c>
      <c r="C395" s="132">
        <v>920</v>
      </c>
    </row>
    <row r="396" ht="26" customHeight="1" spans="1:3">
      <c r="A396" s="283">
        <v>205</v>
      </c>
      <c r="B396" s="285" t="s">
        <v>367</v>
      </c>
      <c r="C396" s="130">
        <f>SUM(C397,C402,C409,C415,C421,C425,C429,C433,C439,C446)</f>
        <v>90300</v>
      </c>
    </row>
    <row r="397" ht="26" customHeight="1" spans="1:3">
      <c r="A397" s="283">
        <v>20501</v>
      </c>
      <c r="B397" s="285" t="s">
        <v>368</v>
      </c>
      <c r="C397" s="130">
        <f>SUM(C398:C401)</f>
        <v>3312</v>
      </c>
    </row>
    <row r="398" ht="26" customHeight="1" spans="1:3">
      <c r="A398" s="283">
        <v>2050101</v>
      </c>
      <c r="B398" s="283" t="s">
        <v>135</v>
      </c>
      <c r="C398" s="132">
        <v>2856</v>
      </c>
    </row>
    <row r="399" ht="26" hidden="1" customHeight="1" spans="1:3">
      <c r="A399" s="283">
        <v>2050102</v>
      </c>
      <c r="B399" s="283" t="s">
        <v>136</v>
      </c>
      <c r="C399" s="287"/>
    </row>
    <row r="400" ht="26" hidden="1" customHeight="1" spans="1:3">
      <c r="A400" s="283">
        <v>2050103</v>
      </c>
      <c r="B400" s="283" t="s">
        <v>137</v>
      </c>
      <c r="C400" s="287"/>
    </row>
    <row r="401" ht="26" customHeight="1" spans="1:3">
      <c r="A401" s="283">
        <v>2050199</v>
      </c>
      <c r="B401" s="283" t="s">
        <v>369</v>
      </c>
      <c r="C401" s="132">
        <v>456</v>
      </c>
    </row>
    <row r="402" ht="26" customHeight="1" spans="1:3">
      <c r="A402" s="283">
        <v>20502</v>
      </c>
      <c r="B402" s="285" t="s">
        <v>370</v>
      </c>
      <c r="C402" s="130">
        <f>SUM(C403:C408)</f>
        <v>81269</v>
      </c>
    </row>
    <row r="403" ht="26" customHeight="1" spans="1:3">
      <c r="A403" s="283">
        <v>2050201</v>
      </c>
      <c r="B403" s="283" t="s">
        <v>371</v>
      </c>
      <c r="C403" s="132">
        <v>5303</v>
      </c>
    </row>
    <row r="404" ht="26" customHeight="1" spans="1:3">
      <c r="A404" s="283">
        <v>2050202</v>
      </c>
      <c r="B404" s="283" t="s">
        <v>372</v>
      </c>
      <c r="C404" s="132">
        <v>22414</v>
      </c>
    </row>
    <row r="405" ht="26" customHeight="1" spans="1:3">
      <c r="A405" s="283">
        <v>2050203</v>
      </c>
      <c r="B405" s="283" t="s">
        <v>373</v>
      </c>
      <c r="C405" s="132">
        <v>18966</v>
      </c>
    </row>
    <row r="406" ht="26" customHeight="1" spans="1:3">
      <c r="A406" s="283">
        <v>2050204</v>
      </c>
      <c r="B406" s="283" t="s">
        <v>374</v>
      </c>
      <c r="C406" s="132">
        <v>9518</v>
      </c>
    </row>
    <row r="407" ht="26" hidden="1" customHeight="1" spans="1:3">
      <c r="A407" s="283">
        <v>2050205</v>
      </c>
      <c r="B407" s="283" t="s">
        <v>375</v>
      </c>
      <c r="C407" s="287"/>
    </row>
    <row r="408" ht="26" customHeight="1" spans="1:3">
      <c r="A408" s="283">
        <v>2050299</v>
      </c>
      <c r="B408" s="283" t="s">
        <v>376</v>
      </c>
      <c r="C408" s="132">
        <v>25068</v>
      </c>
    </row>
    <row r="409" ht="26" customHeight="1" spans="1:3">
      <c r="A409" s="283">
        <v>20503</v>
      </c>
      <c r="B409" s="285" t="s">
        <v>377</v>
      </c>
      <c r="C409" s="130">
        <f>SUM(C410:C414)</f>
        <v>4264</v>
      </c>
    </row>
    <row r="410" ht="26" hidden="1" customHeight="1" spans="1:3">
      <c r="A410" s="283">
        <v>2050301</v>
      </c>
      <c r="B410" s="283" t="s">
        <v>378</v>
      </c>
      <c r="C410" s="287"/>
    </row>
    <row r="411" ht="26" customHeight="1" spans="1:3">
      <c r="A411" s="283">
        <v>2050302</v>
      </c>
      <c r="B411" s="283" t="s">
        <v>379</v>
      </c>
      <c r="C411" s="132">
        <v>4264</v>
      </c>
    </row>
    <row r="412" ht="26" hidden="1" customHeight="1" spans="1:3">
      <c r="A412" s="283">
        <v>2050303</v>
      </c>
      <c r="B412" s="283" t="s">
        <v>380</v>
      </c>
      <c r="C412" s="287"/>
    </row>
    <row r="413" ht="26" hidden="1" customHeight="1" spans="1:3">
      <c r="A413" s="283">
        <v>2050305</v>
      </c>
      <c r="B413" s="283" t="s">
        <v>381</v>
      </c>
      <c r="C413" s="287"/>
    </row>
    <row r="414" ht="26" hidden="1" customHeight="1" spans="1:3">
      <c r="A414" s="283">
        <v>2050399</v>
      </c>
      <c r="B414" s="283" t="s">
        <v>382</v>
      </c>
      <c r="C414" s="287"/>
    </row>
    <row r="415" ht="26" customHeight="1" spans="1:3">
      <c r="A415" s="283">
        <v>20504</v>
      </c>
      <c r="B415" s="285" t="s">
        <v>383</v>
      </c>
      <c r="C415" s="130">
        <f>SUM(C416:C420)</f>
        <v>20</v>
      </c>
    </row>
    <row r="416" ht="26" hidden="1" customHeight="1" spans="1:3">
      <c r="A416" s="283">
        <v>2050401</v>
      </c>
      <c r="B416" s="283" t="s">
        <v>384</v>
      </c>
      <c r="C416" s="287"/>
    </row>
    <row r="417" ht="26" hidden="1" customHeight="1" spans="1:3">
      <c r="A417" s="283">
        <v>2050402</v>
      </c>
      <c r="B417" s="283" t="s">
        <v>385</v>
      </c>
      <c r="C417" s="287"/>
    </row>
    <row r="418" ht="26" customHeight="1" spans="1:3">
      <c r="A418" s="283">
        <v>2050403</v>
      </c>
      <c r="B418" s="283" t="s">
        <v>386</v>
      </c>
      <c r="C418" s="132">
        <v>20</v>
      </c>
    </row>
    <row r="419" ht="26" hidden="1" customHeight="1" spans="1:3">
      <c r="A419" s="283">
        <v>2050404</v>
      </c>
      <c r="B419" s="283" t="s">
        <v>387</v>
      </c>
      <c r="C419" s="287"/>
    </row>
    <row r="420" ht="26" hidden="1" customHeight="1" spans="1:3">
      <c r="A420" s="283">
        <v>2050499</v>
      </c>
      <c r="B420" s="283" t="s">
        <v>388</v>
      </c>
      <c r="C420" s="287"/>
    </row>
    <row r="421" ht="26" customHeight="1" spans="1:3">
      <c r="A421" s="283">
        <v>20505</v>
      </c>
      <c r="B421" s="285" t="s">
        <v>389</v>
      </c>
      <c r="C421" s="130">
        <f>SUM(C422:C424)</f>
        <v>50</v>
      </c>
    </row>
    <row r="422" ht="26" hidden="1" customHeight="1" spans="1:3">
      <c r="A422" s="283">
        <v>2050501</v>
      </c>
      <c r="B422" s="283" t="s">
        <v>390</v>
      </c>
      <c r="C422" s="287"/>
    </row>
    <row r="423" ht="26" hidden="1" customHeight="1" spans="1:3">
      <c r="A423" s="283">
        <v>2050502</v>
      </c>
      <c r="B423" s="283" t="s">
        <v>391</v>
      </c>
      <c r="C423" s="287"/>
    </row>
    <row r="424" ht="26" customHeight="1" spans="1:3">
      <c r="A424" s="283">
        <v>2050599</v>
      </c>
      <c r="B424" s="283" t="s">
        <v>392</v>
      </c>
      <c r="C424" s="132">
        <v>50</v>
      </c>
    </row>
    <row r="425" ht="26" hidden="1" customHeight="1" spans="1:3">
      <c r="A425" s="283">
        <v>20506</v>
      </c>
      <c r="B425" s="285" t="s">
        <v>393</v>
      </c>
      <c r="C425" s="288">
        <f>SUM(C426:C428)</f>
        <v>0</v>
      </c>
    </row>
    <row r="426" ht="26" hidden="1" customHeight="1" spans="1:3">
      <c r="A426" s="283">
        <v>2050601</v>
      </c>
      <c r="B426" s="283" t="s">
        <v>394</v>
      </c>
      <c r="C426" s="287"/>
    </row>
    <row r="427" ht="26" hidden="1" customHeight="1" spans="1:3">
      <c r="A427" s="283">
        <v>2050602</v>
      </c>
      <c r="B427" s="283" t="s">
        <v>395</v>
      </c>
      <c r="C427" s="287"/>
    </row>
    <row r="428" ht="26" hidden="1" customHeight="1" spans="1:3">
      <c r="A428" s="283">
        <v>2050699</v>
      </c>
      <c r="B428" s="283" t="s">
        <v>396</v>
      </c>
      <c r="C428" s="287"/>
    </row>
    <row r="429" ht="26" customHeight="1" spans="1:3">
      <c r="A429" s="283">
        <v>20507</v>
      </c>
      <c r="B429" s="285" t="s">
        <v>397</v>
      </c>
      <c r="C429" s="130">
        <f>SUM(C430:C432)</f>
        <v>454</v>
      </c>
    </row>
    <row r="430" ht="26" customHeight="1" spans="1:3">
      <c r="A430" s="283">
        <v>2050701</v>
      </c>
      <c r="B430" s="283" t="s">
        <v>398</v>
      </c>
      <c r="C430" s="132">
        <v>454</v>
      </c>
    </row>
    <row r="431" ht="26" hidden="1" customHeight="1" spans="1:3">
      <c r="A431" s="283">
        <v>2050702</v>
      </c>
      <c r="B431" s="283" t="s">
        <v>399</v>
      </c>
      <c r="C431" s="287"/>
    </row>
    <row r="432" ht="26" hidden="1" customHeight="1" spans="1:3">
      <c r="A432" s="283">
        <v>2050799</v>
      </c>
      <c r="B432" s="283" t="s">
        <v>400</v>
      </c>
      <c r="C432" s="287"/>
    </row>
    <row r="433" ht="26" customHeight="1" spans="1:3">
      <c r="A433" s="283">
        <v>20508</v>
      </c>
      <c r="B433" s="285" t="s">
        <v>401</v>
      </c>
      <c r="C433" s="130">
        <f>SUM(C434:C438)</f>
        <v>543</v>
      </c>
    </row>
    <row r="434" ht="26" customHeight="1" spans="1:3">
      <c r="A434" s="283">
        <v>2050801</v>
      </c>
      <c r="B434" s="283" t="s">
        <v>402</v>
      </c>
      <c r="C434" s="132">
        <v>359</v>
      </c>
    </row>
    <row r="435" ht="26" customHeight="1" spans="1:3">
      <c r="A435" s="283">
        <v>2050802</v>
      </c>
      <c r="B435" s="283" t="s">
        <v>403</v>
      </c>
      <c r="C435" s="132">
        <v>184</v>
      </c>
    </row>
    <row r="436" ht="26" hidden="1" customHeight="1" spans="1:3">
      <c r="A436" s="283">
        <v>2050803</v>
      </c>
      <c r="B436" s="283" t="s">
        <v>404</v>
      </c>
      <c r="C436" s="287"/>
    </row>
    <row r="437" ht="26" hidden="1" customHeight="1" spans="1:3">
      <c r="A437" s="283">
        <v>2050804</v>
      </c>
      <c r="B437" s="283" t="s">
        <v>405</v>
      </c>
      <c r="C437" s="287"/>
    </row>
    <row r="438" ht="26" hidden="1" customHeight="1" spans="1:3">
      <c r="A438" s="283">
        <v>2050899</v>
      </c>
      <c r="B438" s="283" t="s">
        <v>406</v>
      </c>
      <c r="C438" s="287"/>
    </row>
    <row r="439" ht="26" customHeight="1" spans="1:3">
      <c r="A439" s="283">
        <v>20509</v>
      </c>
      <c r="B439" s="285" t="s">
        <v>407</v>
      </c>
      <c r="C439" s="130">
        <f>SUM(C440:C445)</f>
        <v>10</v>
      </c>
    </row>
    <row r="440" ht="26" hidden="1" customHeight="1" spans="1:3">
      <c r="A440" s="283">
        <v>2050901</v>
      </c>
      <c r="B440" s="283" t="s">
        <v>408</v>
      </c>
      <c r="C440" s="287"/>
    </row>
    <row r="441" ht="26" hidden="1" customHeight="1" spans="1:3">
      <c r="A441" s="283">
        <v>2050902</v>
      </c>
      <c r="B441" s="283" t="s">
        <v>409</v>
      </c>
      <c r="C441" s="287"/>
    </row>
    <row r="442" ht="26" hidden="1" customHeight="1" spans="1:3">
      <c r="A442" s="283">
        <v>2050903</v>
      </c>
      <c r="B442" s="283" t="s">
        <v>410</v>
      </c>
      <c r="C442" s="287"/>
    </row>
    <row r="443" ht="26" hidden="1" customHeight="1" spans="1:3">
      <c r="A443" s="283">
        <v>2050904</v>
      </c>
      <c r="B443" s="283" t="s">
        <v>411</v>
      </c>
      <c r="C443" s="287"/>
    </row>
    <row r="444" ht="26" hidden="1" customHeight="1" spans="1:3">
      <c r="A444" s="283">
        <v>2050905</v>
      </c>
      <c r="B444" s="283" t="s">
        <v>412</v>
      </c>
      <c r="C444" s="287"/>
    </row>
    <row r="445" ht="26" customHeight="1" spans="1:3">
      <c r="A445" s="283">
        <v>2050999</v>
      </c>
      <c r="B445" s="283" t="s">
        <v>413</v>
      </c>
      <c r="C445" s="132">
        <v>10</v>
      </c>
    </row>
    <row r="446" ht="26" customHeight="1" spans="1:3">
      <c r="A446" s="283">
        <v>20599</v>
      </c>
      <c r="B446" s="285" t="s">
        <v>414</v>
      </c>
      <c r="C446" s="130">
        <f>C447</f>
        <v>378</v>
      </c>
    </row>
    <row r="447" ht="26" customHeight="1" spans="1:3">
      <c r="A447" s="283">
        <v>2059999</v>
      </c>
      <c r="B447" s="283" t="s">
        <v>415</v>
      </c>
      <c r="C447" s="132">
        <v>378</v>
      </c>
    </row>
    <row r="448" ht="26" customHeight="1" spans="1:3">
      <c r="A448" s="283">
        <v>206</v>
      </c>
      <c r="B448" s="285" t="s">
        <v>416</v>
      </c>
      <c r="C448" s="130">
        <f>SUM(C449,C454,C463,C469,C474,C479,C484,C491,C495,C499)</f>
        <v>13200</v>
      </c>
    </row>
    <row r="449" ht="26" customHeight="1" spans="1:3">
      <c r="A449" s="283">
        <v>20601</v>
      </c>
      <c r="B449" s="285" t="s">
        <v>417</v>
      </c>
      <c r="C449" s="130">
        <f>SUM(C450:C453)</f>
        <v>239</v>
      </c>
    </row>
    <row r="450" ht="26" customHeight="1" spans="1:3">
      <c r="A450" s="283">
        <v>2060101</v>
      </c>
      <c r="B450" s="283" t="s">
        <v>135</v>
      </c>
      <c r="C450" s="132">
        <v>226</v>
      </c>
    </row>
    <row r="451" ht="26" hidden="1" customHeight="1" spans="1:3">
      <c r="A451" s="283">
        <v>2060102</v>
      </c>
      <c r="B451" s="283" t="s">
        <v>136</v>
      </c>
      <c r="C451" s="287"/>
    </row>
    <row r="452" ht="26" hidden="1" customHeight="1" spans="1:3">
      <c r="A452" s="283">
        <v>2060103</v>
      </c>
      <c r="B452" s="283" t="s">
        <v>137</v>
      </c>
      <c r="C452" s="287"/>
    </row>
    <row r="453" ht="26" customHeight="1" spans="1:3">
      <c r="A453" s="283">
        <v>2060199</v>
      </c>
      <c r="B453" s="283" t="s">
        <v>418</v>
      </c>
      <c r="C453" s="132">
        <v>13</v>
      </c>
    </row>
    <row r="454" ht="26" hidden="1" customHeight="1" spans="1:3">
      <c r="A454" s="283">
        <v>20602</v>
      </c>
      <c r="B454" s="285" t="s">
        <v>419</v>
      </c>
      <c r="C454" s="288">
        <f>SUM(C455:C462)</f>
        <v>0</v>
      </c>
    </row>
    <row r="455" ht="26" hidden="1" customHeight="1" spans="1:3">
      <c r="A455" s="283">
        <v>2060201</v>
      </c>
      <c r="B455" s="283" t="s">
        <v>420</v>
      </c>
      <c r="C455" s="287"/>
    </row>
    <row r="456" ht="26" hidden="1" customHeight="1" spans="1:3">
      <c r="A456" s="283">
        <v>2060203</v>
      </c>
      <c r="B456" s="283" t="s">
        <v>421</v>
      </c>
      <c r="C456" s="287"/>
    </row>
    <row r="457" ht="26" hidden="1" customHeight="1" spans="1:3">
      <c r="A457" s="283">
        <v>2060204</v>
      </c>
      <c r="B457" s="283" t="s">
        <v>422</v>
      </c>
      <c r="C457" s="287"/>
    </row>
    <row r="458" ht="26" hidden="1" customHeight="1" spans="1:3">
      <c r="A458" s="283">
        <v>2060205</v>
      </c>
      <c r="B458" s="283" t="s">
        <v>423</v>
      </c>
      <c r="C458" s="287"/>
    </row>
    <row r="459" ht="26" hidden="1" customHeight="1" spans="1:3">
      <c r="A459" s="283">
        <v>2060206</v>
      </c>
      <c r="B459" s="283" t="s">
        <v>424</v>
      </c>
      <c r="C459" s="287"/>
    </row>
    <row r="460" ht="26" hidden="1" customHeight="1" spans="1:3">
      <c r="A460" s="283">
        <v>2060207</v>
      </c>
      <c r="B460" s="283" t="s">
        <v>425</v>
      </c>
      <c r="C460" s="287"/>
    </row>
    <row r="461" ht="26" hidden="1" customHeight="1" spans="1:3">
      <c r="A461" s="283">
        <v>2060208</v>
      </c>
      <c r="B461" s="283" t="s">
        <v>426</v>
      </c>
      <c r="C461" s="287"/>
    </row>
    <row r="462" ht="26" hidden="1" customHeight="1" spans="1:3">
      <c r="A462" s="283">
        <v>2060299</v>
      </c>
      <c r="B462" s="283" t="s">
        <v>427</v>
      </c>
      <c r="C462" s="287"/>
    </row>
    <row r="463" ht="26" hidden="1" customHeight="1" spans="1:3">
      <c r="A463" s="283">
        <v>20603</v>
      </c>
      <c r="B463" s="285" t="s">
        <v>428</v>
      </c>
      <c r="C463" s="288">
        <f>SUM(C464:C468)</f>
        <v>0</v>
      </c>
    </row>
    <row r="464" ht="26" hidden="1" customHeight="1" spans="1:3">
      <c r="A464" s="283">
        <v>2060301</v>
      </c>
      <c r="B464" s="283" t="s">
        <v>420</v>
      </c>
      <c r="C464" s="287"/>
    </row>
    <row r="465" ht="26" hidden="1" customHeight="1" spans="1:3">
      <c r="A465" s="283">
        <v>2060302</v>
      </c>
      <c r="B465" s="283" t="s">
        <v>429</v>
      </c>
      <c r="C465" s="287"/>
    </row>
    <row r="466" ht="26" hidden="1" customHeight="1" spans="1:3">
      <c r="A466" s="283">
        <v>2060303</v>
      </c>
      <c r="B466" s="283" t="s">
        <v>430</v>
      </c>
      <c r="C466" s="287"/>
    </row>
    <row r="467" ht="26" hidden="1" customHeight="1" spans="1:3">
      <c r="A467" s="283">
        <v>2060304</v>
      </c>
      <c r="B467" s="283" t="s">
        <v>431</v>
      </c>
      <c r="C467" s="287"/>
    </row>
    <row r="468" ht="26" hidden="1" customHeight="1" spans="1:3">
      <c r="A468" s="283">
        <v>2060399</v>
      </c>
      <c r="B468" s="283" t="s">
        <v>432</v>
      </c>
      <c r="C468" s="287"/>
    </row>
    <row r="469" ht="26" customHeight="1" spans="1:3">
      <c r="A469" s="283">
        <v>20604</v>
      </c>
      <c r="B469" s="285" t="s">
        <v>433</v>
      </c>
      <c r="C469" s="130">
        <f>SUM(C470:C473)</f>
        <v>4228</v>
      </c>
    </row>
    <row r="470" ht="26" hidden="1" customHeight="1" spans="1:3">
      <c r="A470" s="283">
        <v>2060401</v>
      </c>
      <c r="B470" s="283" t="s">
        <v>420</v>
      </c>
      <c r="C470" s="287"/>
    </row>
    <row r="471" ht="26" customHeight="1" spans="1:3">
      <c r="A471" s="283">
        <v>2060404</v>
      </c>
      <c r="B471" s="283" t="s">
        <v>434</v>
      </c>
      <c r="C471" s="132">
        <v>4131</v>
      </c>
    </row>
    <row r="472" ht="26" hidden="1" customHeight="1" spans="1:3">
      <c r="A472" s="283">
        <v>2060405</v>
      </c>
      <c r="B472" s="283" t="s">
        <v>435</v>
      </c>
      <c r="C472" s="287"/>
    </row>
    <row r="473" ht="26" customHeight="1" spans="1:3">
      <c r="A473" s="283">
        <v>2060499</v>
      </c>
      <c r="B473" s="283" t="s">
        <v>436</v>
      </c>
      <c r="C473" s="132">
        <v>97</v>
      </c>
    </row>
    <row r="474" ht="26" customHeight="1" spans="1:3">
      <c r="A474" s="283">
        <v>20605</v>
      </c>
      <c r="B474" s="285" t="s">
        <v>437</v>
      </c>
      <c r="C474" s="130">
        <f>SUM(C475:C478)</f>
        <v>136</v>
      </c>
    </row>
    <row r="475" ht="26" hidden="1" customHeight="1" spans="1:3">
      <c r="A475" s="283">
        <v>2060501</v>
      </c>
      <c r="B475" s="283" t="s">
        <v>420</v>
      </c>
      <c r="C475" s="287"/>
    </row>
    <row r="476" ht="26" customHeight="1" spans="1:3">
      <c r="A476" s="283">
        <v>2060502</v>
      </c>
      <c r="B476" s="283" t="s">
        <v>438</v>
      </c>
      <c r="C476" s="132">
        <v>25</v>
      </c>
    </row>
    <row r="477" ht="26" hidden="1" customHeight="1" spans="1:3">
      <c r="A477" s="283">
        <v>2060503</v>
      </c>
      <c r="B477" s="283" t="s">
        <v>439</v>
      </c>
      <c r="C477" s="287"/>
    </row>
    <row r="478" ht="26" customHeight="1" spans="1:3">
      <c r="A478" s="283">
        <v>2060599</v>
      </c>
      <c r="B478" s="283" t="s">
        <v>440</v>
      </c>
      <c r="C478" s="132">
        <v>111</v>
      </c>
    </row>
    <row r="479" ht="26" hidden="1" customHeight="1" spans="1:3">
      <c r="A479" s="283">
        <v>20606</v>
      </c>
      <c r="B479" s="285" t="s">
        <v>441</v>
      </c>
      <c r="C479" s="288">
        <f>SUM(C480:C483)</f>
        <v>0</v>
      </c>
    </row>
    <row r="480" ht="26" hidden="1" customHeight="1" spans="1:3">
      <c r="A480" s="283">
        <v>2060601</v>
      </c>
      <c r="B480" s="283" t="s">
        <v>442</v>
      </c>
      <c r="C480" s="287"/>
    </row>
    <row r="481" ht="26" hidden="1" customHeight="1" spans="1:3">
      <c r="A481" s="283">
        <v>2060602</v>
      </c>
      <c r="B481" s="283" t="s">
        <v>443</v>
      </c>
      <c r="C481" s="287"/>
    </row>
    <row r="482" ht="26" hidden="1" customHeight="1" spans="1:3">
      <c r="A482" s="283">
        <v>2060603</v>
      </c>
      <c r="B482" s="283" t="s">
        <v>444</v>
      </c>
      <c r="C482" s="287"/>
    </row>
    <row r="483" ht="26" hidden="1" customHeight="1" spans="1:3">
      <c r="A483" s="283">
        <v>2060699</v>
      </c>
      <c r="B483" s="283" t="s">
        <v>445</v>
      </c>
      <c r="C483" s="287"/>
    </row>
    <row r="484" ht="26" customHeight="1" spans="1:3">
      <c r="A484" s="283">
        <v>20607</v>
      </c>
      <c r="B484" s="285" t="s">
        <v>446</v>
      </c>
      <c r="C484" s="130">
        <f>SUM(C485:C490)</f>
        <v>62</v>
      </c>
    </row>
    <row r="485" ht="26" hidden="1" customHeight="1" spans="1:3">
      <c r="A485" s="283">
        <v>2060701</v>
      </c>
      <c r="B485" s="283" t="s">
        <v>420</v>
      </c>
      <c r="C485" s="287"/>
    </row>
    <row r="486" ht="26" customHeight="1" spans="1:3">
      <c r="A486" s="283">
        <v>2060702</v>
      </c>
      <c r="B486" s="283" t="s">
        <v>447</v>
      </c>
      <c r="C486" s="132">
        <v>27</v>
      </c>
    </row>
    <row r="487" ht="26" hidden="1" customHeight="1" spans="1:3">
      <c r="A487" s="283">
        <v>2060703</v>
      </c>
      <c r="B487" s="283" t="s">
        <v>448</v>
      </c>
      <c r="C487" s="287"/>
    </row>
    <row r="488" ht="26" hidden="1" customHeight="1" spans="1:3">
      <c r="A488" s="283">
        <v>2060704</v>
      </c>
      <c r="B488" s="283" t="s">
        <v>449</v>
      </c>
      <c r="C488" s="287"/>
    </row>
    <row r="489" ht="26" customHeight="1" spans="1:3">
      <c r="A489" s="283">
        <v>2060705</v>
      </c>
      <c r="B489" s="283" t="s">
        <v>450</v>
      </c>
      <c r="C489" s="132">
        <v>6</v>
      </c>
    </row>
    <row r="490" ht="26" customHeight="1" spans="1:3">
      <c r="A490" s="283">
        <v>2060799</v>
      </c>
      <c r="B490" s="283" t="s">
        <v>451</v>
      </c>
      <c r="C490" s="132">
        <v>29</v>
      </c>
    </row>
    <row r="491" ht="26" hidden="1" customHeight="1" spans="1:3">
      <c r="A491" s="283">
        <v>20608</v>
      </c>
      <c r="B491" s="285" t="s">
        <v>452</v>
      </c>
      <c r="C491" s="288">
        <f>SUM(C492:C494)</f>
        <v>0</v>
      </c>
    </row>
    <row r="492" ht="26" hidden="1" customHeight="1" spans="1:3">
      <c r="A492" s="283">
        <v>2060801</v>
      </c>
      <c r="B492" s="283" t="s">
        <v>453</v>
      </c>
      <c r="C492" s="287"/>
    </row>
    <row r="493" ht="26" hidden="1" customHeight="1" spans="1:3">
      <c r="A493" s="283">
        <v>2060802</v>
      </c>
      <c r="B493" s="283" t="s">
        <v>454</v>
      </c>
      <c r="C493" s="287"/>
    </row>
    <row r="494" ht="26" hidden="1" customHeight="1" spans="1:3">
      <c r="A494" s="283">
        <v>2060899</v>
      </c>
      <c r="B494" s="283" t="s">
        <v>455</v>
      </c>
      <c r="C494" s="287"/>
    </row>
    <row r="495" ht="26" customHeight="1" spans="1:3">
      <c r="A495" s="283">
        <v>20609</v>
      </c>
      <c r="B495" s="285" t="s">
        <v>456</v>
      </c>
      <c r="C495" s="130">
        <f>SUM(C496:C498)</f>
        <v>100</v>
      </c>
    </row>
    <row r="496" ht="26" hidden="1" customHeight="1" spans="1:3">
      <c r="A496" s="283">
        <v>2060901</v>
      </c>
      <c r="B496" s="283" t="s">
        <v>457</v>
      </c>
      <c r="C496" s="287"/>
    </row>
    <row r="497" ht="26" customHeight="1" spans="1:3">
      <c r="A497" s="283">
        <v>2060902</v>
      </c>
      <c r="B497" s="283" t="s">
        <v>458</v>
      </c>
      <c r="C497" s="132">
        <v>100</v>
      </c>
    </row>
    <row r="498" ht="26" hidden="1" customHeight="1" spans="1:3">
      <c r="A498" s="283">
        <v>2060999</v>
      </c>
      <c r="B498" s="283" t="s">
        <v>459</v>
      </c>
      <c r="C498" s="287"/>
    </row>
    <row r="499" ht="26" customHeight="1" spans="1:3">
      <c r="A499" s="283">
        <v>20699</v>
      </c>
      <c r="B499" s="285" t="s">
        <v>460</v>
      </c>
      <c r="C499" s="130">
        <f>SUM(C500:C503)</f>
        <v>8435</v>
      </c>
    </row>
    <row r="500" ht="26" hidden="1" customHeight="1" spans="1:3">
      <c r="A500" s="283">
        <v>2069901</v>
      </c>
      <c r="B500" s="283" t="s">
        <v>461</v>
      </c>
      <c r="C500" s="287"/>
    </row>
    <row r="501" ht="26" hidden="1" customHeight="1" spans="1:3">
      <c r="A501" s="283">
        <v>2069902</v>
      </c>
      <c r="B501" s="283" t="s">
        <v>462</v>
      </c>
      <c r="C501" s="287"/>
    </row>
    <row r="502" ht="26" hidden="1" customHeight="1" spans="1:3">
      <c r="A502" s="283">
        <v>2069903</v>
      </c>
      <c r="B502" s="283" t="s">
        <v>463</v>
      </c>
      <c r="C502" s="287"/>
    </row>
    <row r="503" ht="26" customHeight="1" spans="1:3">
      <c r="A503" s="283">
        <v>2069999</v>
      </c>
      <c r="B503" s="283" t="s">
        <v>464</v>
      </c>
      <c r="C503" s="132">
        <v>8435</v>
      </c>
    </row>
    <row r="504" ht="26" customHeight="1" spans="1:3">
      <c r="A504" s="283">
        <v>207</v>
      </c>
      <c r="B504" s="285" t="s">
        <v>465</v>
      </c>
      <c r="C504" s="130">
        <f>SUM(C505,C521,C529,C540,C549,C557)</f>
        <v>6796</v>
      </c>
    </row>
    <row r="505" ht="26" customHeight="1" spans="1:3">
      <c r="A505" s="283">
        <v>20701</v>
      </c>
      <c r="B505" s="285" t="s">
        <v>466</v>
      </c>
      <c r="C505" s="130">
        <f>SUM(C506:C520)</f>
        <v>2199</v>
      </c>
    </row>
    <row r="506" ht="26" customHeight="1" spans="1:3">
      <c r="A506" s="283">
        <v>2070101</v>
      </c>
      <c r="B506" s="283" t="s">
        <v>135</v>
      </c>
      <c r="C506" s="132">
        <v>343</v>
      </c>
    </row>
    <row r="507" ht="26" hidden="1" customHeight="1" spans="1:3">
      <c r="A507" s="283">
        <v>2070102</v>
      </c>
      <c r="B507" s="283" t="s">
        <v>136</v>
      </c>
      <c r="C507" s="287"/>
    </row>
    <row r="508" ht="26" hidden="1" customHeight="1" spans="1:3">
      <c r="A508" s="283">
        <v>2070103</v>
      </c>
      <c r="B508" s="283" t="s">
        <v>137</v>
      </c>
      <c r="C508" s="287"/>
    </row>
    <row r="509" ht="26" customHeight="1" spans="1:3">
      <c r="A509" s="283">
        <v>2070104</v>
      </c>
      <c r="B509" s="283" t="s">
        <v>467</v>
      </c>
      <c r="C509" s="132">
        <v>159</v>
      </c>
    </row>
    <row r="510" ht="26" hidden="1" customHeight="1" spans="1:3">
      <c r="A510" s="283">
        <v>2070105</v>
      </c>
      <c r="B510" s="283" t="s">
        <v>468</v>
      </c>
      <c r="C510" s="287"/>
    </row>
    <row r="511" ht="26" hidden="1" customHeight="1" spans="1:3">
      <c r="A511" s="283">
        <v>2070106</v>
      </c>
      <c r="B511" s="283" t="s">
        <v>469</v>
      </c>
      <c r="C511" s="287"/>
    </row>
    <row r="512" ht="26" hidden="1" customHeight="1" spans="1:3">
      <c r="A512" s="283">
        <v>2070107</v>
      </c>
      <c r="B512" s="283" t="s">
        <v>470</v>
      </c>
      <c r="C512" s="287"/>
    </row>
    <row r="513" ht="26" customHeight="1" spans="1:3">
      <c r="A513" s="283">
        <v>2070108</v>
      </c>
      <c r="B513" s="283" t="s">
        <v>471</v>
      </c>
      <c r="C513" s="132">
        <v>309</v>
      </c>
    </row>
    <row r="514" ht="26" hidden="1" customHeight="1" spans="1:3">
      <c r="A514" s="283">
        <v>2070109</v>
      </c>
      <c r="B514" s="283" t="s">
        <v>472</v>
      </c>
      <c r="C514" s="287"/>
    </row>
    <row r="515" ht="26" hidden="1" customHeight="1" spans="1:3">
      <c r="A515" s="283">
        <v>2070110</v>
      </c>
      <c r="B515" s="283" t="s">
        <v>473</v>
      </c>
      <c r="C515" s="287"/>
    </row>
    <row r="516" ht="26" customHeight="1" spans="1:3">
      <c r="A516" s="283">
        <v>2070111</v>
      </c>
      <c r="B516" s="283" t="s">
        <v>474</v>
      </c>
      <c r="C516" s="132">
        <v>275</v>
      </c>
    </row>
    <row r="517" ht="26" customHeight="1" spans="1:3">
      <c r="A517" s="283">
        <v>2070112</v>
      </c>
      <c r="B517" s="283" t="s">
        <v>475</v>
      </c>
      <c r="C517" s="132">
        <v>472</v>
      </c>
    </row>
    <row r="518" ht="26" customHeight="1" spans="1:3">
      <c r="A518" s="283">
        <v>2070113</v>
      </c>
      <c r="B518" s="283" t="s">
        <v>476</v>
      </c>
      <c r="C518" s="132">
        <v>25</v>
      </c>
    </row>
    <row r="519" ht="26" hidden="1" customHeight="1" spans="1:3">
      <c r="A519" s="283">
        <v>2070114</v>
      </c>
      <c r="B519" s="283" t="s">
        <v>477</v>
      </c>
      <c r="C519" s="287"/>
    </row>
    <row r="520" ht="26" customHeight="1" spans="1:3">
      <c r="A520" s="283">
        <v>2070199</v>
      </c>
      <c r="B520" s="283" t="s">
        <v>478</v>
      </c>
      <c r="C520" s="132">
        <v>616</v>
      </c>
    </row>
    <row r="521" ht="26" customHeight="1" spans="1:3">
      <c r="A521" s="283">
        <v>20702</v>
      </c>
      <c r="B521" s="285" t="s">
        <v>479</v>
      </c>
      <c r="C521" s="130">
        <f>SUM(C522:C528)</f>
        <v>1198</v>
      </c>
    </row>
    <row r="522" ht="26" customHeight="1" spans="1:3">
      <c r="A522" s="283">
        <v>2070201</v>
      </c>
      <c r="B522" s="283" t="s">
        <v>135</v>
      </c>
      <c r="C522" s="132">
        <v>35</v>
      </c>
    </row>
    <row r="523" ht="26" hidden="1" customHeight="1" spans="1:3">
      <c r="A523" s="283">
        <v>2070202</v>
      </c>
      <c r="B523" s="283" t="s">
        <v>136</v>
      </c>
      <c r="C523" s="287"/>
    </row>
    <row r="524" ht="26" hidden="1" customHeight="1" spans="1:3">
      <c r="A524" s="283">
        <v>2070203</v>
      </c>
      <c r="B524" s="283" t="s">
        <v>137</v>
      </c>
      <c r="C524" s="287"/>
    </row>
    <row r="525" ht="26" customHeight="1" spans="1:3">
      <c r="A525" s="283">
        <v>2070204</v>
      </c>
      <c r="B525" s="283" t="s">
        <v>480</v>
      </c>
      <c r="C525" s="132">
        <v>124</v>
      </c>
    </row>
    <row r="526" ht="26" customHeight="1" spans="1:3">
      <c r="A526" s="283">
        <v>2070205</v>
      </c>
      <c r="B526" s="283" t="s">
        <v>481</v>
      </c>
      <c r="C526" s="132">
        <v>149</v>
      </c>
    </row>
    <row r="527" ht="26" hidden="1" customHeight="1" spans="1:3">
      <c r="A527" s="283">
        <v>2070206</v>
      </c>
      <c r="B527" s="283" t="s">
        <v>482</v>
      </c>
      <c r="C527" s="287"/>
    </row>
    <row r="528" ht="26" customHeight="1" spans="1:3">
      <c r="A528" s="283">
        <v>2070299</v>
      </c>
      <c r="B528" s="283" t="s">
        <v>483</v>
      </c>
      <c r="C528" s="132">
        <v>890</v>
      </c>
    </row>
    <row r="529" ht="26" hidden="1" customHeight="1" spans="1:3">
      <c r="A529" s="283">
        <v>20703</v>
      </c>
      <c r="B529" s="285" t="s">
        <v>484</v>
      </c>
      <c r="C529" s="288">
        <f>SUM(C530:C539)</f>
        <v>0</v>
      </c>
    </row>
    <row r="530" ht="26" hidden="1" customHeight="1" spans="1:3">
      <c r="A530" s="283">
        <v>2070301</v>
      </c>
      <c r="B530" s="283" t="s">
        <v>135</v>
      </c>
      <c r="C530" s="287"/>
    </row>
    <row r="531" ht="26" hidden="1" customHeight="1" spans="1:3">
      <c r="A531" s="283">
        <v>2070302</v>
      </c>
      <c r="B531" s="283" t="s">
        <v>136</v>
      </c>
      <c r="C531" s="287"/>
    </row>
    <row r="532" ht="26" hidden="1" customHeight="1" spans="1:3">
      <c r="A532" s="283">
        <v>2070303</v>
      </c>
      <c r="B532" s="283" t="s">
        <v>137</v>
      </c>
      <c r="C532" s="287"/>
    </row>
    <row r="533" ht="26" hidden="1" customHeight="1" spans="1:3">
      <c r="A533" s="283">
        <v>2070304</v>
      </c>
      <c r="B533" s="283" t="s">
        <v>485</v>
      </c>
      <c r="C533" s="287"/>
    </row>
    <row r="534" ht="26" hidden="1" customHeight="1" spans="1:3">
      <c r="A534" s="283">
        <v>2070305</v>
      </c>
      <c r="B534" s="283" t="s">
        <v>486</v>
      </c>
      <c r="C534" s="287"/>
    </row>
    <row r="535" ht="26" hidden="1" customHeight="1" spans="1:3">
      <c r="A535" s="283">
        <v>2070306</v>
      </c>
      <c r="B535" s="283" t="s">
        <v>487</v>
      </c>
      <c r="C535" s="287"/>
    </row>
    <row r="536" ht="26" hidden="1" customHeight="1" spans="1:3">
      <c r="A536" s="283">
        <v>2070307</v>
      </c>
      <c r="B536" s="283" t="s">
        <v>488</v>
      </c>
      <c r="C536" s="287"/>
    </row>
    <row r="537" ht="26" hidden="1" customHeight="1" spans="1:3">
      <c r="A537" s="283">
        <v>2070308</v>
      </c>
      <c r="B537" s="283" t="s">
        <v>489</v>
      </c>
      <c r="C537" s="287"/>
    </row>
    <row r="538" ht="26" hidden="1" customHeight="1" spans="1:3">
      <c r="A538" s="283">
        <v>2070309</v>
      </c>
      <c r="B538" s="283" t="s">
        <v>490</v>
      </c>
      <c r="C538" s="287"/>
    </row>
    <row r="539" ht="26" hidden="1" customHeight="1" spans="1:3">
      <c r="A539" s="283">
        <v>2070399</v>
      </c>
      <c r="B539" s="283" t="s">
        <v>491</v>
      </c>
      <c r="C539" s="287"/>
    </row>
    <row r="540" ht="26" customHeight="1" spans="1:3">
      <c r="A540" s="283">
        <v>20706</v>
      </c>
      <c r="B540" s="292" t="s">
        <v>492</v>
      </c>
      <c r="C540" s="130">
        <f>SUM(C541:C548)</f>
        <v>18</v>
      </c>
    </row>
    <row r="541" ht="26" hidden="1" customHeight="1" spans="1:3">
      <c r="A541" s="283">
        <v>2070601</v>
      </c>
      <c r="B541" s="131" t="s">
        <v>135</v>
      </c>
      <c r="C541" s="287"/>
    </row>
    <row r="542" ht="26" hidden="1" customHeight="1" spans="1:3">
      <c r="A542" s="283">
        <v>2070602</v>
      </c>
      <c r="B542" s="131" t="s">
        <v>136</v>
      </c>
      <c r="C542" s="287"/>
    </row>
    <row r="543" ht="26" hidden="1" customHeight="1" spans="1:3">
      <c r="A543" s="283">
        <v>2070603</v>
      </c>
      <c r="B543" s="131" t="s">
        <v>137</v>
      </c>
      <c r="C543" s="287"/>
    </row>
    <row r="544" ht="26" hidden="1" customHeight="1" spans="1:3">
      <c r="A544" s="283">
        <v>2070604</v>
      </c>
      <c r="B544" s="131" t="s">
        <v>493</v>
      </c>
      <c r="C544" s="287"/>
    </row>
    <row r="545" ht="26" hidden="1" customHeight="1" spans="1:3">
      <c r="A545" s="283">
        <v>2070605</v>
      </c>
      <c r="B545" s="131" t="s">
        <v>494</v>
      </c>
      <c r="C545" s="287"/>
    </row>
    <row r="546" ht="26" hidden="1" customHeight="1" spans="1:3">
      <c r="A546" s="283">
        <v>2070606</v>
      </c>
      <c r="B546" s="131" t="s">
        <v>495</v>
      </c>
      <c r="C546" s="287"/>
    </row>
    <row r="547" ht="26" hidden="1" customHeight="1" spans="1:3">
      <c r="A547" s="283">
        <v>2070607</v>
      </c>
      <c r="B547" s="131" t="s">
        <v>496</v>
      </c>
      <c r="C547" s="287"/>
    </row>
    <row r="548" ht="26" customHeight="1" spans="1:3">
      <c r="A548" s="283">
        <v>2070699</v>
      </c>
      <c r="B548" s="131" t="s">
        <v>497</v>
      </c>
      <c r="C548" s="132">
        <v>18</v>
      </c>
    </row>
    <row r="549" ht="26" customHeight="1" spans="1:3">
      <c r="A549" s="283">
        <v>20708</v>
      </c>
      <c r="B549" s="292" t="s">
        <v>498</v>
      </c>
      <c r="C549" s="130">
        <f>SUM(C550:C556)</f>
        <v>1321</v>
      </c>
    </row>
    <row r="550" ht="26" customHeight="1" spans="1:3">
      <c r="A550" s="283">
        <v>2070801</v>
      </c>
      <c r="B550" s="131" t="s">
        <v>135</v>
      </c>
      <c r="C550" s="132">
        <v>764</v>
      </c>
    </row>
    <row r="551" ht="26" hidden="1" customHeight="1" spans="1:3">
      <c r="A551" s="283">
        <v>2070802</v>
      </c>
      <c r="B551" s="131" t="s">
        <v>136</v>
      </c>
      <c r="C551" s="287"/>
    </row>
    <row r="552" ht="26" hidden="1" customHeight="1" spans="1:3">
      <c r="A552" s="283">
        <v>2070803</v>
      </c>
      <c r="B552" s="131" t="s">
        <v>137</v>
      </c>
      <c r="C552" s="287"/>
    </row>
    <row r="553" ht="26" hidden="1" customHeight="1" spans="1:3">
      <c r="A553" s="283">
        <v>2070806</v>
      </c>
      <c r="B553" s="131" t="s">
        <v>499</v>
      </c>
      <c r="C553" s="287"/>
    </row>
    <row r="554" ht="26" hidden="1" customHeight="1" spans="1:3">
      <c r="A554" s="283">
        <v>2070807</v>
      </c>
      <c r="B554" s="131" t="s">
        <v>500</v>
      </c>
      <c r="C554" s="287"/>
    </row>
    <row r="555" ht="26" hidden="1" customHeight="1" spans="1:3">
      <c r="A555" s="283">
        <v>2070808</v>
      </c>
      <c r="B555" s="131" t="s">
        <v>501</v>
      </c>
      <c r="C555" s="287"/>
    </row>
    <row r="556" ht="26" customHeight="1" spans="1:3">
      <c r="A556" s="283">
        <v>2070899</v>
      </c>
      <c r="B556" s="131" t="s">
        <v>502</v>
      </c>
      <c r="C556" s="132">
        <v>557</v>
      </c>
    </row>
    <row r="557" ht="26" customHeight="1" spans="1:3">
      <c r="A557" s="283">
        <v>20799</v>
      </c>
      <c r="B557" s="285" t="s">
        <v>503</v>
      </c>
      <c r="C557" s="130">
        <f>SUM(C558:C560)</f>
        <v>2060</v>
      </c>
    </row>
    <row r="558" ht="26" hidden="1" customHeight="1" spans="1:3">
      <c r="A558" s="283">
        <v>2079902</v>
      </c>
      <c r="B558" s="283" t="s">
        <v>504</v>
      </c>
      <c r="C558" s="287"/>
    </row>
    <row r="559" ht="26" hidden="1" customHeight="1" spans="1:3">
      <c r="A559" s="283">
        <v>2079903</v>
      </c>
      <c r="B559" s="283" t="s">
        <v>505</v>
      </c>
      <c r="C559" s="287"/>
    </row>
    <row r="560" ht="26" customHeight="1" spans="1:3">
      <c r="A560" s="283">
        <v>2079999</v>
      </c>
      <c r="B560" s="283" t="s">
        <v>506</v>
      </c>
      <c r="C560" s="132">
        <v>2060</v>
      </c>
    </row>
    <row r="561" ht="26" customHeight="1" spans="1:3">
      <c r="A561" s="283">
        <v>208</v>
      </c>
      <c r="B561" s="285" t="s">
        <v>507</v>
      </c>
      <c r="C561" s="130">
        <f>SUM(C562,C581,C589,C591,C600,C604,C614,C623,C630,C638,C647,C653,C656,C659,C662,C665,C668,C672,C676,C685,C688)</f>
        <v>92560</v>
      </c>
    </row>
    <row r="562" ht="26" customHeight="1" spans="1:3">
      <c r="A562" s="283">
        <v>20801</v>
      </c>
      <c r="B562" s="285" t="s">
        <v>508</v>
      </c>
      <c r="C562" s="130">
        <f>SUM(C563:C580)</f>
        <v>2337</v>
      </c>
    </row>
    <row r="563" ht="26" customHeight="1" spans="1:3">
      <c r="A563" s="283">
        <v>2080101</v>
      </c>
      <c r="B563" s="283" t="s">
        <v>135</v>
      </c>
      <c r="C563" s="132">
        <v>1386</v>
      </c>
    </row>
    <row r="564" ht="26" hidden="1" customHeight="1" spans="1:3">
      <c r="A564" s="283">
        <v>2080102</v>
      </c>
      <c r="B564" s="283" t="s">
        <v>136</v>
      </c>
      <c r="C564" s="287"/>
    </row>
    <row r="565" ht="26" hidden="1" customHeight="1" spans="1:3">
      <c r="A565" s="283">
        <v>2080103</v>
      </c>
      <c r="B565" s="283" t="s">
        <v>137</v>
      </c>
      <c r="C565" s="287"/>
    </row>
    <row r="566" ht="26" hidden="1" customHeight="1" spans="1:3">
      <c r="A566" s="283">
        <v>2080104</v>
      </c>
      <c r="B566" s="283" t="s">
        <v>509</v>
      </c>
      <c r="C566" s="287"/>
    </row>
    <row r="567" ht="26" hidden="1" customHeight="1" spans="1:3">
      <c r="A567" s="283">
        <v>2080105</v>
      </c>
      <c r="B567" s="283" t="s">
        <v>510</v>
      </c>
      <c r="C567" s="287"/>
    </row>
    <row r="568" ht="26" hidden="1" customHeight="1" spans="1:3">
      <c r="A568" s="283">
        <v>2080106</v>
      </c>
      <c r="B568" s="283" t="s">
        <v>511</v>
      </c>
      <c r="C568" s="287"/>
    </row>
    <row r="569" ht="26" customHeight="1" spans="1:3">
      <c r="A569" s="283">
        <v>2080107</v>
      </c>
      <c r="B569" s="283" t="s">
        <v>512</v>
      </c>
      <c r="C569" s="132">
        <v>289</v>
      </c>
    </row>
    <row r="570" ht="26" customHeight="1" spans="1:3">
      <c r="A570" s="283">
        <v>2080108</v>
      </c>
      <c r="B570" s="283" t="s">
        <v>175</v>
      </c>
      <c r="C570" s="132">
        <v>2</v>
      </c>
    </row>
    <row r="571" ht="26" hidden="1" customHeight="1" spans="1:3">
      <c r="A571" s="283">
        <v>2080109</v>
      </c>
      <c r="B571" s="283" t="s">
        <v>513</v>
      </c>
      <c r="C571" s="287"/>
    </row>
    <row r="572" ht="26" hidden="1" customHeight="1" spans="1:3">
      <c r="A572" s="283">
        <v>2080110</v>
      </c>
      <c r="B572" s="283" t="s">
        <v>514</v>
      </c>
      <c r="C572" s="287"/>
    </row>
    <row r="573" ht="26" hidden="1" customHeight="1" spans="1:3">
      <c r="A573" s="283">
        <v>2080111</v>
      </c>
      <c r="B573" s="283" t="s">
        <v>515</v>
      </c>
      <c r="C573" s="287"/>
    </row>
    <row r="574" ht="26" hidden="1" customHeight="1" spans="1:3">
      <c r="A574" s="283">
        <v>2080112</v>
      </c>
      <c r="B574" s="283" t="s">
        <v>516</v>
      </c>
      <c r="C574" s="287"/>
    </row>
    <row r="575" ht="26" hidden="1" customHeight="1" spans="1:3">
      <c r="A575" s="283">
        <v>2080113</v>
      </c>
      <c r="B575" s="283" t="s">
        <v>517</v>
      </c>
      <c r="C575" s="287"/>
    </row>
    <row r="576" ht="26" hidden="1" customHeight="1" spans="1:3">
      <c r="A576" s="283">
        <v>2080114</v>
      </c>
      <c r="B576" s="283" t="s">
        <v>518</v>
      </c>
      <c r="C576" s="287"/>
    </row>
    <row r="577" ht="26" hidden="1" customHeight="1" spans="1:3">
      <c r="A577" s="283">
        <v>2080115</v>
      </c>
      <c r="B577" s="283" t="s">
        <v>519</v>
      </c>
      <c r="C577" s="287"/>
    </row>
    <row r="578" ht="26" hidden="1" customHeight="1" spans="1:3">
      <c r="A578" s="283">
        <v>2080116</v>
      </c>
      <c r="B578" s="283" t="s">
        <v>520</v>
      </c>
      <c r="C578" s="287"/>
    </row>
    <row r="579" ht="26" hidden="1" customHeight="1" spans="1:3">
      <c r="A579" s="283">
        <v>2080150</v>
      </c>
      <c r="B579" s="283" t="s">
        <v>144</v>
      </c>
      <c r="C579" s="287"/>
    </row>
    <row r="580" ht="26" customHeight="1" spans="1:3">
      <c r="A580" s="283">
        <v>2080199</v>
      </c>
      <c r="B580" s="283" t="s">
        <v>521</v>
      </c>
      <c r="C580" s="132">
        <v>660</v>
      </c>
    </row>
    <row r="581" ht="26" customHeight="1" spans="1:3">
      <c r="A581" s="283">
        <v>20802</v>
      </c>
      <c r="B581" s="285" t="s">
        <v>522</v>
      </c>
      <c r="C581" s="130">
        <f>SUM(C582:C588)</f>
        <v>1101</v>
      </c>
    </row>
    <row r="582" ht="26" customHeight="1" spans="1:3">
      <c r="A582" s="283">
        <v>2080201</v>
      </c>
      <c r="B582" s="283" t="s">
        <v>135</v>
      </c>
      <c r="C582" s="132">
        <v>619</v>
      </c>
    </row>
    <row r="583" ht="26" hidden="1" customHeight="1" spans="1:3">
      <c r="A583" s="283">
        <v>2080202</v>
      </c>
      <c r="B583" s="283" t="s">
        <v>136</v>
      </c>
      <c r="C583" s="287"/>
    </row>
    <row r="584" ht="26" hidden="1" customHeight="1" spans="1:3">
      <c r="A584" s="283">
        <v>2080203</v>
      </c>
      <c r="B584" s="283" t="s">
        <v>137</v>
      </c>
      <c r="C584" s="287"/>
    </row>
    <row r="585" ht="26" hidden="1" customHeight="1" spans="1:3">
      <c r="A585" s="283">
        <v>2080206</v>
      </c>
      <c r="B585" s="283" t="s">
        <v>523</v>
      </c>
      <c r="C585" s="287"/>
    </row>
    <row r="586" ht="26" customHeight="1" spans="1:3">
      <c r="A586" s="283">
        <v>2080207</v>
      </c>
      <c r="B586" s="283" t="s">
        <v>524</v>
      </c>
      <c r="C586" s="132">
        <v>8</v>
      </c>
    </row>
    <row r="587" ht="26" hidden="1" customHeight="1" spans="1:3">
      <c r="A587" s="283">
        <v>2080208</v>
      </c>
      <c r="B587" s="283" t="s">
        <v>525</v>
      </c>
      <c r="C587" s="287"/>
    </row>
    <row r="588" ht="26" customHeight="1" spans="1:3">
      <c r="A588" s="283">
        <v>2080299</v>
      </c>
      <c r="B588" s="283" t="s">
        <v>526</v>
      </c>
      <c r="C588" s="132">
        <v>474</v>
      </c>
    </row>
    <row r="589" ht="26" hidden="1" customHeight="1" spans="1:3">
      <c r="A589" s="283">
        <v>20804</v>
      </c>
      <c r="B589" s="285" t="s">
        <v>527</v>
      </c>
      <c r="C589" s="288">
        <f>C590</f>
        <v>0</v>
      </c>
    </row>
    <row r="590" ht="26" hidden="1" customHeight="1" spans="1:3">
      <c r="A590" s="283">
        <v>2080402</v>
      </c>
      <c r="B590" s="283" t="s">
        <v>528</v>
      </c>
      <c r="C590" s="287"/>
    </row>
    <row r="591" ht="26" customHeight="1" spans="1:3">
      <c r="A591" s="283">
        <v>20805</v>
      </c>
      <c r="B591" s="285" t="s">
        <v>529</v>
      </c>
      <c r="C591" s="130">
        <f>SUM(C592:C599)</f>
        <v>40246</v>
      </c>
    </row>
    <row r="592" ht="26" hidden="1" customHeight="1" spans="1:3">
      <c r="A592" s="283">
        <v>2080501</v>
      </c>
      <c r="B592" s="283" t="s">
        <v>530</v>
      </c>
      <c r="C592" s="287"/>
    </row>
    <row r="593" ht="26" hidden="1" customHeight="1" spans="1:3">
      <c r="A593" s="283">
        <v>2080502</v>
      </c>
      <c r="B593" s="283" t="s">
        <v>531</v>
      </c>
      <c r="C593" s="287"/>
    </row>
    <row r="594" ht="26" hidden="1" customHeight="1" spans="1:3">
      <c r="A594" s="283">
        <v>2080503</v>
      </c>
      <c r="B594" s="283" t="s">
        <v>532</v>
      </c>
      <c r="C594" s="287"/>
    </row>
    <row r="595" ht="26" customHeight="1" spans="1:3">
      <c r="A595" s="283">
        <v>2080505</v>
      </c>
      <c r="B595" s="283" t="s">
        <v>533</v>
      </c>
      <c r="C595" s="132">
        <v>11604</v>
      </c>
    </row>
    <row r="596" ht="26" customHeight="1" spans="1:3">
      <c r="A596" s="283">
        <v>2080506</v>
      </c>
      <c r="B596" s="283" t="s">
        <v>534</v>
      </c>
      <c r="C596" s="132">
        <v>2329</v>
      </c>
    </row>
    <row r="597" ht="26" customHeight="1" spans="1:3">
      <c r="A597" s="283">
        <v>2080507</v>
      </c>
      <c r="B597" s="283" t="s">
        <v>535</v>
      </c>
      <c r="C597" s="132">
        <v>26313</v>
      </c>
    </row>
    <row r="598" ht="26" hidden="1" customHeight="1" spans="1:3">
      <c r="A598" s="283">
        <v>2080508</v>
      </c>
      <c r="B598" s="283" t="s">
        <v>536</v>
      </c>
      <c r="C598" s="287"/>
    </row>
    <row r="599" ht="26" hidden="1" customHeight="1" spans="1:3">
      <c r="A599" s="283">
        <v>2080599</v>
      </c>
      <c r="B599" s="283" t="s">
        <v>537</v>
      </c>
      <c r="C599" s="287"/>
    </row>
    <row r="600" ht="26" hidden="1" customHeight="1" spans="1:3">
      <c r="A600" s="283">
        <v>20806</v>
      </c>
      <c r="B600" s="285" t="s">
        <v>538</v>
      </c>
      <c r="C600" s="288">
        <f>SUM(C601:C603)</f>
        <v>0</v>
      </c>
    </row>
    <row r="601" ht="26" hidden="1" customHeight="1" spans="1:3">
      <c r="A601" s="283">
        <v>2080601</v>
      </c>
      <c r="B601" s="283" t="s">
        <v>539</v>
      </c>
      <c r="C601" s="287"/>
    </row>
    <row r="602" ht="26" hidden="1" customHeight="1" spans="1:3">
      <c r="A602" s="283">
        <v>2080602</v>
      </c>
      <c r="B602" s="283" t="s">
        <v>540</v>
      </c>
      <c r="C602" s="287"/>
    </row>
    <row r="603" ht="26" hidden="1" customHeight="1" spans="1:3">
      <c r="A603" s="283">
        <v>2080699</v>
      </c>
      <c r="B603" s="283" t="s">
        <v>541</v>
      </c>
      <c r="C603" s="287"/>
    </row>
    <row r="604" ht="26" customHeight="1" spans="1:3">
      <c r="A604" s="283">
        <v>20807</v>
      </c>
      <c r="B604" s="285" t="s">
        <v>542</v>
      </c>
      <c r="C604" s="130">
        <f>SUM(C605:C613)</f>
        <v>4179</v>
      </c>
    </row>
    <row r="605" ht="26" hidden="1" customHeight="1" spans="1:3">
      <c r="A605" s="283">
        <v>2080701</v>
      </c>
      <c r="B605" s="283" t="s">
        <v>543</v>
      </c>
      <c r="C605" s="287"/>
    </row>
    <row r="606" ht="26" hidden="1" customHeight="1" spans="1:3">
      <c r="A606" s="283">
        <v>2080702</v>
      </c>
      <c r="B606" s="283" t="s">
        <v>544</v>
      </c>
      <c r="C606" s="287"/>
    </row>
    <row r="607" ht="26" hidden="1" customHeight="1" spans="1:3">
      <c r="A607" s="283">
        <v>2080704</v>
      </c>
      <c r="B607" s="283" t="s">
        <v>545</v>
      </c>
      <c r="C607" s="287"/>
    </row>
    <row r="608" ht="26" hidden="1" customHeight="1" spans="1:3">
      <c r="A608" s="283">
        <v>2080705</v>
      </c>
      <c r="B608" s="283" t="s">
        <v>546</v>
      </c>
      <c r="C608" s="287"/>
    </row>
    <row r="609" ht="26" hidden="1" customHeight="1" spans="1:3">
      <c r="A609" s="283">
        <v>2080709</v>
      </c>
      <c r="B609" s="283" t="s">
        <v>547</v>
      </c>
      <c r="C609" s="287"/>
    </row>
    <row r="610" ht="26" hidden="1" customHeight="1" spans="1:3">
      <c r="A610" s="283">
        <v>2080711</v>
      </c>
      <c r="B610" s="283" t="s">
        <v>548</v>
      </c>
      <c r="C610" s="287"/>
    </row>
    <row r="611" ht="26" hidden="1" customHeight="1" spans="1:3">
      <c r="A611" s="283">
        <v>2080712</v>
      </c>
      <c r="B611" s="283" t="s">
        <v>549</v>
      </c>
      <c r="C611" s="287"/>
    </row>
    <row r="612" ht="26" hidden="1" customHeight="1" spans="1:3">
      <c r="A612" s="283">
        <v>2080713</v>
      </c>
      <c r="B612" s="283" t="s">
        <v>550</v>
      </c>
      <c r="C612" s="287"/>
    </row>
    <row r="613" ht="26" customHeight="1" spans="1:3">
      <c r="A613" s="283">
        <v>2080799</v>
      </c>
      <c r="B613" s="283" t="s">
        <v>551</v>
      </c>
      <c r="C613" s="132">
        <v>4179</v>
      </c>
    </row>
    <row r="614" ht="26" customHeight="1" spans="1:3">
      <c r="A614" s="283">
        <v>20808</v>
      </c>
      <c r="B614" s="285" t="s">
        <v>552</v>
      </c>
      <c r="C614" s="130">
        <f>SUM(C615:C622)</f>
        <v>6407</v>
      </c>
    </row>
    <row r="615" ht="26" customHeight="1" spans="1:3">
      <c r="A615" s="283">
        <v>2080801</v>
      </c>
      <c r="B615" s="283" t="s">
        <v>553</v>
      </c>
      <c r="C615" s="132">
        <v>539</v>
      </c>
    </row>
    <row r="616" ht="26" customHeight="1" spans="1:3">
      <c r="A616" s="283">
        <v>2080802</v>
      </c>
      <c r="B616" s="283" t="s">
        <v>554</v>
      </c>
      <c r="C616" s="132">
        <v>3153</v>
      </c>
    </row>
    <row r="617" ht="26" hidden="1" customHeight="1" spans="1:3">
      <c r="A617" s="283">
        <v>2080803</v>
      </c>
      <c r="B617" s="283" t="s">
        <v>555</v>
      </c>
      <c r="C617" s="287"/>
    </row>
    <row r="618" ht="26" customHeight="1" spans="1:3">
      <c r="A618" s="283">
        <v>2080805</v>
      </c>
      <c r="B618" s="283" t="s">
        <v>556</v>
      </c>
      <c r="C618" s="132">
        <v>373</v>
      </c>
    </row>
    <row r="619" ht="26" hidden="1" customHeight="1" spans="1:3">
      <c r="A619" s="283">
        <v>2080806</v>
      </c>
      <c r="B619" s="283" t="s">
        <v>557</v>
      </c>
      <c r="C619" s="287"/>
    </row>
    <row r="620" ht="26" customHeight="1" spans="1:3">
      <c r="A620" s="283">
        <v>2080807</v>
      </c>
      <c r="B620" s="283" t="s">
        <v>558</v>
      </c>
      <c r="C620" s="132">
        <v>204</v>
      </c>
    </row>
    <row r="621" ht="26" customHeight="1" spans="1:3">
      <c r="A621" s="283">
        <v>2080808</v>
      </c>
      <c r="B621" s="283" t="s">
        <v>559</v>
      </c>
      <c r="C621" s="132">
        <v>29</v>
      </c>
    </row>
    <row r="622" ht="26" customHeight="1" spans="1:3">
      <c r="A622" s="283">
        <v>2080899</v>
      </c>
      <c r="B622" s="283" t="s">
        <v>560</v>
      </c>
      <c r="C622" s="132">
        <v>2109</v>
      </c>
    </row>
    <row r="623" ht="26" customHeight="1" spans="1:3">
      <c r="A623" s="283">
        <v>20809</v>
      </c>
      <c r="B623" s="285" t="s">
        <v>561</v>
      </c>
      <c r="C623" s="130">
        <f>SUM(C624:C629)</f>
        <v>617</v>
      </c>
    </row>
    <row r="624" ht="26" hidden="1" customHeight="1" spans="1:3">
      <c r="A624" s="283">
        <v>2080901</v>
      </c>
      <c r="B624" s="283" t="s">
        <v>562</v>
      </c>
      <c r="C624" s="287"/>
    </row>
    <row r="625" ht="26" customHeight="1" spans="1:3">
      <c r="A625" s="283">
        <v>2080902</v>
      </c>
      <c r="B625" s="283" t="s">
        <v>563</v>
      </c>
      <c r="C625" s="132">
        <v>35</v>
      </c>
    </row>
    <row r="626" ht="26" customHeight="1" spans="1:3">
      <c r="A626" s="283">
        <v>2080903</v>
      </c>
      <c r="B626" s="283" t="s">
        <v>564</v>
      </c>
      <c r="C626" s="132">
        <v>88</v>
      </c>
    </row>
    <row r="627" ht="26" customHeight="1" spans="1:3">
      <c r="A627" s="283">
        <v>2080904</v>
      </c>
      <c r="B627" s="283" t="s">
        <v>565</v>
      </c>
      <c r="C627" s="132">
        <v>33</v>
      </c>
    </row>
    <row r="628" ht="26" customHeight="1" spans="1:3">
      <c r="A628" s="283">
        <v>2080905</v>
      </c>
      <c r="B628" s="283" t="s">
        <v>566</v>
      </c>
      <c r="C628" s="132">
        <v>135</v>
      </c>
    </row>
    <row r="629" ht="26" customHeight="1" spans="1:3">
      <c r="A629" s="283">
        <v>2080999</v>
      </c>
      <c r="B629" s="283" t="s">
        <v>567</v>
      </c>
      <c r="C629" s="132">
        <v>326</v>
      </c>
    </row>
    <row r="630" ht="26" customHeight="1" spans="1:3">
      <c r="A630" s="283">
        <v>20810</v>
      </c>
      <c r="B630" s="285" t="s">
        <v>568</v>
      </c>
      <c r="C630" s="130">
        <f>SUM(C631:C637)</f>
        <v>1462</v>
      </c>
    </row>
    <row r="631" ht="26" customHeight="1" spans="1:3">
      <c r="A631" s="283">
        <v>2081001</v>
      </c>
      <c r="B631" s="283" t="s">
        <v>569</v>
      </c>
      <c r="C631" s="132">
        <v>227</v>
      </c>
    </row>
    <row r="632" ht="26" customHeight="1" spans="1:3">
      <c r="A632" s="283">
        <v>2081002</v>
      </c>
      <c r="B632" s="283" t="s">
        <v>570</v>
      </c>
      <c r="C632" s="132">
        <v>316</v>
      </c>
    </row>
    <row r="633" ht="26" hidden="1" customHeight="1" spans="1:3">
      <c r="A633" s="283">
        <v>2081003</v>
      </c>
      <c r="B633" s="283" t="s">
        <v>571</v>
      </c>
      <c r="C633" s="287"/>
    </row>
    <row r="634" ht="26" customHeight="1" spans="1:3">
      <c r="A634" s="283">
        <v>2081004</v>
      </c>
      <c r="B634" s="283" t="s">
        <v>572</v>
      </c>
      <c r="C634" s="132">
        <v>499</v>
      </c>
    </row>
    <row r="635" ht="26" customHeight="1" spans="1:3">
      <c r="A635" s="283">
        <v>2081005</v>
      </c>
      <c r="B635" s="283" t="s">
        <v>573</v>
      </c>
      <c r="C635" s="132">
        <v>32</v>
      </c>
    </row>
    <row r="636" ht="26" customHeight="1" spans="1:3">
      <c r="A636" s="283">
        <v>2081006</v>
      </c>
      <c r="B636" s="283" t="s">
        <v>574</v>
      </c>
      <c r="C636" s="132">
        <v>92</v>
      </c>
    </row>
    <row r="637" ht="26" customHeight="1" spans="1:3">
      <c r="A637" s="283">
        <v>2081099</v>
      </c>
      <c r="B637" s="283" t="s">
        <v>575</v>
      </c>
      <c r="C637" s="132">
        <v>296</v>
      </c>
    </row>
    <row r="638" ht="26" customHeight="1" spans="1:3">
      <c r="A638" s="283">
        <v>20811</v>
      </c>
      <c r="B638" s="285" t="s">
        <v>576</v>
      </c>
      <c r="C638" s="130">
        <f>SUM(C639:C646)</f>
        <v>3266</v>
      </c>
    </row>
    <row r="639" ht="26" customHeight="1" spans="1:3">
      <c r="A639" s="283">
        <v>2081101</v>
      </c>
      <c r="B639" s="283" t="s">
        <v>135</v>
      </c>
      <c r="C639" s="132">
        <v>188</v>
      </c>
    </row>
    <row r="640" ht="26" hidden="1" customHeight="1" spans="1:3">
      <c r="A640" s="283">
        <v>2081102</v>
      </c>
      <c r="B640" s="283" t="s">
        <v>136</v>
      </c>
      <c r="C640" s="287"/>
    </row>
    <row r="641" ht="26" hidden="1" customHeight="1" spans="1:3">
      <c r="A641" s="283">
        <v>2081103</v>
      </c>
      <c r="B641" s="283" t="s">
        <v>137</v>
      </c>
      <c r="C641" s="287"/>
    </row>
    <row r="642" ht="26" customHeight="1" spans="1:3">
      <c r="A642" s="283">
        <v>2081104</v>
      </c>
      <c r="B642" s="283" t="s">
        <v>577</v>
      </c>
      <c r="C642" s="132">
        <v>326</v>
      </c>
    </row>
    <row r="643" ht="26" customHeight="1" spans="1:3">
      <c r="A643" s="283">
        <v>2081105</v>
      </c>
      <c r="B643" s="283" t="s">
        <v>578</v>
      </c>
      <c r="C643" s="132">
        <v>473</v>
      </c>
    </row>
    <row r="644" ht="26" hidden="1" customHeight="1" spans="1:3">
      <c r="A644" s="283">
        <v>2081106</v>
      </c>
      <c r="B644" s="283" t="s">
        <v>579</v>
      </c>
      <c r="C644" s="287"/>
    </row>
    <row r="645" ht="26" customHeight="1" spans="1:3">
      <c r="A645" s="283">
        <v>2081107</v>
      </c>
      <c r="B645" s="283" t="s">
        <v>580</v>
      </c>
      <c r="C645" s="132">
        <v>1655</v>
      </c>
    </row>
    <row r="646" ht="26" customHeight="1" spans="1:3">
      <c r="A646" s="283">
        <v>2081199</v>
      </c>
      <c r="B646" s="283" t="s">
        <v>581</v>
      </c>
      <c r="C646" s="132">
        <v>624</v>
      </c>
    </row>
    <row r="647" ht="26" customHeight="1" spans="1:3">
      <c r="A647" s="283">
        <v>20816</v>
      </c>
      <c r="B647" s="285" t="s">
        <v>582</v>
      </c>
      <c r="C647" s="130">
        <f>SUM(C648:C652)</f>
        <v>57</v>
      </c>
    </row>
    <row r="648" ht="26" customHeight="1" spans="1:3">
      <c r="A648" s="283">
        <v>2081601</v>
      </c>
      <c r="B648" s="283" t="s">
        <v>135</v>
      </c>
      <c r="C648" s="132">
        <v>13</v>
      </c>
    </row>
    <row r="649" ht="26" hidden="1" customHeight="1" spans="1:3">
      <c r="A649" s="283">
        <v>2081602</v>
      </c>
      <c r="B649" s="283" t="s">
        <v>136</v>
      </c>
      <c r="C649" s="287"/>
    </row>
    <row r="650" ht="26" hidden="1" customHeight="1" spans="1:3">
      <c r="A650" s="283">
        <v>2081603</v>
      </c>
      <c r="B650" s="283" t="s">
        <v>137</v>
      </c>
      <c r="C650" s="287"/>
    </row>
    <row r="651" ht="26" customHeight="1" spans="1:3">
      <c r="A651" s="283">
        <v>2081650</v>
      </c>
      <c r="B651" s="283" t="s">
        <v>144</v>
      </c>
      <c r="C651" s="132">
        <v>28</v>
      </c>
    </row>
    <row r="652" ht="26" customHeight="1" spans="1:3">
      <c r="A652" s="283">
        <v>2081699</v>
      </c>
      <c r="B652" s="283" t="s">
        <v>583</v>
      </c>
      <c r="C652" s="132">
        <v>16</v>
      </c>
    </row>
    <row r="653" ht="26" customHeight="1" spans="1:3">
      <c r="A653" s="283">
        <v>20819</v>
      </c>
      <c r="B653" s="285" t="s">
        <v>584</v>
      </c>
      <c r="C653" s="130">
        <f>SUM(C654:C655)</f>
        <v>5378</v>
      </c>
    </row>
    <row r="654" ht="26" customHeight="1" spans="1:3">
      <c r="A654" s="283">
        <v>2081901</v>
      </c>
      <c r="B654" s="283" t="s">
        <v>585</v>
      </c>
      <c r="C654" s="132">
        <v>2601</v>
      </c>
    </row>
    <row r="655" ht="26" customHeight="1" spans="1:3">
      <c r="A655" s="283">
        <v>2081902</v>
      </c>
      <c r="B655" s="283" t="s">
        <v>586</v>
      </c>
      <c r="C655" s="132">
        <v>2777</v>
      </c>
    </row>
    <row r="656" ht="26" customHeight="1" spans="1:3">
      <c r="A656" s="283">
        <v>20820</v>
      </c>
      <c r="B656" s="285" t="s">
        <v>587</v>
      </c>
      <c r="C656" s="130">
        <f>SUM(C657:C658)</f>
        <v>803</v>
      </c>
    </row>
    <row r="657" ht="26" customHeight="1" spans="1:3">
      <c r="A657" s="283">
        <v>2082001</v>
      </c>
      <c r="B657" s="283" t="s">
        <v>588</v>
      </c>
      <c r="C657" s="132">
        <v>662</v>
      </c>
    </row>
    <row r="658" ht="26" customHeight="1" spans="1:3">
      <c r="A658" s="283">
        <v>2082002</v>
      </c>
      <c r="B658" s="283" t="s">
        <v>589</v>
      </c>
      <c r="C658" s="132">
        <v>141</v>
      </c>
    </row>
    <row r="659" ht="26" customHeight="1" spans="1:3">
      <c r="A659" s="283">
        <v>20821</v>
      </c>
      <c r="B659" s="285" t="s">
        <v>590</v>
      </c>
      <c r="C659" s="130">
        <f>SUM(C660:C661)</f>
        <v>4533</v>
      </c>
    </row>
    <row r="660" ht="26" customHeight="1" spans="1:3">
      <c r="A660" s="283">
        <v>2082101</v>
      </c>
      <c r="B660" s="283" t="s">
        <v>591</v>
      </c>
      <c r="C660" s="132">
        <v>3116</v>
      </c>
    </row>
    <row r="661" ht="26" customHeight="1" spans="1:3">
      <c r="A661" s="283">
        <v>2082102</v>
      </c>
      <c r="B661" s="283" t="s">
        <v>592</v>
      </c>
      <c r="C661" s="132">
        <v>1417</v>
      </c>
    </row>
    <row r="662" ht="26" hidden="1" customHeight="1" spans="1:3">
      <c r="A662" s="283">
        <v>20824</v>
      </c>
      <c r="B662" s="285" t="s">
        <v>593</v>
      </c>
      <c r="C662" s="288">
        <f>SUM(C663:C664)</f>
        <v>0</v>
      </c>
    </row>
    <row r="663" ht="26" hidden="1" customHeight="1" spans="1:3">
      <c r="A663" s="283">
        <v>2082401</v>
      </c>
      <c r="B663" s="283" t="s">
        <v>594</v>
      </c>
      <c r="C663" s="287"/>
    </row>
    <row r="664" ht="26" hidden="1" customHeight="1" spans="1:3">
      <c r="A664" s="283">
        <v>2082402</v>
      </c>
      <c r="B664" s="283" t="s">
        <v>595</v>
      </c>
      <c r="C664" s="287"/>
    </row>
    <row r="665" ht="26" customHeight="1" spans="1:3">
      <c r="A665" s="283">
        <v>20825</v>
      </c>
      <c r="B665" s="285" t="s">
        <v>596</v>
      </c>
      <c r="C665" s="130">
        <f>SUM(C666:C667)</f>
        <v>793</v>
      </c>
    </row>
    <row r="666" ht="26" hidden="1" customHeight="1" spans="1:3">
      <c r="A666" s="283">
        <v>2082501</v>
      </c>
      <c r="B666" s="283" t="s">
        <v>597</v>
      </c>
      <c r="C666" s="287"/>
    </row>
    <row r="667" ht="26" customHeight="1" spans="1:3">
      <c r="A667" s="283">
        <v>2082502</v>
      </c>
      <c r="B667" s="283" t="s">
        <v>598</v>
      </c>
      <c r="C667" s="132">
        <v>793</v>
      </c>
    </row>
    <row r="668" ht="26" customHeight="1" spans="1:3">
      <c r="A668" s="283">
        <v>20826</v>
      </c>
      <c r="B668" s="285" t="s">
        <v>599</v>
      </c>
      <c r="C668" s="130">
        <f>SUM(C669:C671)</f>
        <v>17608</v>
      </c>
    </row>
    <row r="669" ht="26" hidden="1" customHeight="1" spans="1:3">
      <c r="A669" s="283">
        <v>2082601</v>
      </c>
      <c r="B669" s="283" t="s">
        <v>600</v>
      </c>
      <c r="C669" s="287"/>
    </row>
    <row r="670" ht="26" customHeight="1" spans="1:3">
      <c r="A670" s="283">
        <v>2082602</v>
      </c>
      <c r="B670" s="283" t="s">
        <v>601</v>
      </c>
      <c r="C670" s="132">
        <v>11235</v>
      </c>
    </row>
    <row r="671" ht="26" customHeight="1" spans="1:3">
      <c r="A671" s="283">
        <v>2082699</v>
      </c>
      <c r="B671" s="283" t="s">
        <v>602</v>
      </c>
      <c r="C671" s="132">
        <v>6373</v>
      </c>
    </row>
    <row r="672" ht="26" hidden="1" customHeight="1" spans="1:3">
      <c r="A672" s="283">
        <v>20827</v>
      </c>
      <c r="B672" s="285" t="s">
        <v>603</v>
      </c>
      <c r="C672" s="288">
        <f>SUM(C673:C675)</f>
        <v>0</v>
      </c>
    </row>
    <row r="673" ht="26" hidden="1" customHeight="1" spans="1:3">
      <c r="A673" s="283">
        <v>2082701</v>
      </c>
      <c r="B673" s="283" t="s">
        <v>604</v>
      </c>
      <c r="C673" s="287"/>
    </row>
    <row r="674" ht="26" hidden="1" customHeight="1" spans="1:3">
      <c r="A674" s="283">
        <v>2082702</v>
      </c>
      <c r="B674" s="283" t="s">
        <v>605</v>
      </c>
      <c r="C674" s="287"/>
    </row>
    <row r="675" ht="26" hidden="1" customHeight="1" spans="1:3">
      <c r="A675" s="283">
        <v>2082799</v>
      </c>
      <c r="B675" s="283" t="s">
        <v>606</v>
      </c>
      <c r="C675" s="287"/>
    </row>
    <row r="676" ht="26" customHeight="1" spans="1:3">
      <c r="A676" s="283">
        <v>20828</v>
      </c>
      <c r="B676" s="285" t="s">
        <v>607</v>
      </c>
      <c r="C676" s="130">
        <f>SUM(C677:C684)</f>
        <v>1482</v>
      </c>
    </row>
    <row r="677" ht="26" customHeight="1" spans="1:3">
      <c r="A677" s="283">
        <v>2082801</v>
      </c>
      <c r="B677" s="283" t="s">
        <v>135</v>
      </c>
      <c r="C677" s="132">
        <v>325</v>
      </c>
    </row>
    <row r="678" ht="26" hidden="1" customHeight="1" spans="1:3">
      <c r="A678" s="283">
        <v>2082802</v>
      </c>
      <c r="B678" s="283" t="s">
        <v>136</v>
      </c>
      <c r="C678" s="287"/>
    </row>
    <row r="679" ht="26" hidden="1" customHeight="1" spans="1:3">
      <c r="A679" s="283">
        <v>2082803</v>
      </c>
      <c r="B679" s="283" t="s">
        <v>137</v>
      </c>
      <c r="C679" s="287"/>
    </row>
    <row r="680" ht="26" customHeight="1" spans="1:3">
      <c r="A680" s="283">
        <v>2082804</v>
      </c>
      <c r="B680" s="283" t="s">
        <v>608</v>
      </c>
      <c r="C680" s="132">
        <v>381</v>
      </c>
    </row>
    <row r="681" ht="26" hidden="1" customHeight="1" spans="1:3">
      <c r="A681" s="283">
        <v>2082805</v>
      </c>
      <c r="B681" s="283" t="s">
        <v>609</v>
      </c>
      <c r="C681" s="287"/>
    </row>
    <row r="682" ht="26" hidden="1" customHeight="1" spans="1:3">
      <c r="A682" s="283">
        <v>2082806</v>
      </c>
      <c r="B682" s="283" t="s">
        <v>175</v>
      </c>
      <c r="C682" s="287"/>
    </row>
    <row r="683" ht="26" customHeight="1" spans="1:3">
      <c r="A683" s="283">
        <v>2082850</v>
      </c>
      <c r="B683" s="283" t="s">
        <v>144</v>
      </c>
      <c r="C683" s="132">
        <v>5</v>
      </c>
    </row>
    <row r="684" ht="26" customHeight="1" spans="1:3">
      <c r="A684" s="283">
        <v>2082899</v>
      </c>
      <c r="B684" s="283" t="s">
        <v>610</v>
      </c>
      <c r="C684" s="132">
        <v>771</v>
      </c>
    </row>
    <row r="685" ht="26" hidden="1" customHeight="1" spans="1:3">
      <c r="A685" s="283">
        <v>20830</v>
      </c>
      <c r="B685" s="285" t="s">
        <v>611</v>
      </c>
      <c r="C685" s="288">
        <f>SUM(C686:C687)</f>
        <v>0</v>
      </c>
    </row>
    <row r="686" ht="26" hidden="1" customHeight="1" spans="1:3">
      <c r="A686" s="283">
        <v>2083001</v>
      </c>
      <c r="B686" s="283" t="s">
        <v>612</v>
      </c>
      <c r="C686" s="287"/>
    </row>
    <row r="687" ht="26" hidden="1" customHeight="1" spans="1:3">
      <c r="A687" s="283">
        <v>2083099</v>
      </c>
      <c r="B687" s="283" t="s">
        <v>613</v>
      </c>
      <c r="C687" s="287"/>
    </row>
    <row r="688" ht="26" customHeight="1" spans="1:3">
      <c r="A688" s="283">
        <v>20899</v>
      </c>
      <c r="B688" s="285" t="s">
        <v>614</v>
      </c>
      <c r="C688" s="130">
        <f>C689</f>
        <v>2291</v>
      </c>
    </row>
    <row r="689" ht="26" customHeight="1" spans="1:3">
      <c r="A689" s="283">
        <v>2089999</v>
      </c>
      <c r="B689" s="283" t="s">
        <v>615</v>
      </c>
      <c r="C689" s="132">
        <v>2291</v>
      </c>
    </row>
    <row r="690" ht="26" customHeight="1" spans="1:3">
      <c r="A690" s="283">
        <v>210</v>
      </c>
      <c r="B690" s="285" t="s">
        <v>616</v>
      </c>
      <c r="C690" s="130">
        <f>SUM(C691,C696,C711,C715,C727,C731,C736,C740,C744,C747,C756,C758,C764,C769)</f>
        <v>44749</v>
      </c>
    </row>
    <row r="691" ht="26" customHeight="1" spans="1:3">
      <c r="A691" s="283">
        <v>21001</v>
      </c>
      <c r="B691" s="285" t="s">
        <v>617</v>
      </c>
      <c r="C691" s="130">
        <f>SUM(C692:C695)</f>
        <v>13422</v>
      </c>
    </row>
    <row r="692" ht="26" customHeight="1" spans="1:3">
      <c r="A692" s="283">
        <v>2100101</v>
      </c>
      <c r="B692" s="283" t="s">
        <v>135</v>
      </c>
      <c r="C692" s="132">
        <v>812</v>
      </c>
    </row>
    <row r="693" ht="26" hidden="1" customHeight="1" spans="1:3">
      <c r="A693" s="283">
        <v>2100102</v>
      </c>
      <c r="B693" s="283" t="s">
        <v>136</v>
      </c>
      <c r="C693" s="287"/>
    </row>
    <row r="694" ht="26" hidden="1" customHeight="1" spans="1:3">
      <c r="A694" s="283">
        <v>2100103</v>
      </c>
      <c r="B694" s="283" t="s">
        <v>137</v>
      </c>
      <c r="C694" s="287"/>
    </row>
    <row r="695" ht="26" customHeight="1" spans="1:3">
      <c r="A695" s="283">
        <v>2100199</v>
      </c>
      <c r="B695" s="283" t="s">
        <v>618</v>
      </c>
      <c r="C695" s="132">
        <v>12610</v>
      </c>
    </row>
    <row r="696" ht="26" customHeight="1" spans="1:3">
      <c r="A696" s="283">
        <v>21002</v>
      </c>
      <c r="B696" s="285" t="s">
        <v>619</v>
      </c>
      <c r="C696" s="130">
        <f>SUM(C697:C710)</f>
        <v>1468</v>
      </c>
    </row>
    <row r="697" ht="26" customHeight="1" spans="1:3">
      <c r="A697" s="283">
        <v>2100201</v>
      </c>
      <c r="B697" s="283" t="s">
        <v>620</v>
      </c>
      <c r="C697" s="132">
        <v>247</v>
      </c>
    </row>
    <row r="698" ht="26" customHeight="1" spans="1:3">
      <c r="A698" s="283">
        <v>2100202</v>
      </c>
      <c r="B698" s="283" t="s">
        <v>621</v>
      </c>
      <c r="C698" s="132">
        <v>157</v>
      </c>
    </row>
    <row r="699" ht="26" hidden="1" customHeight="1" spans="1:3">
      <c r="A699" s="283">
        <v>2100203</v>
      </c>
      <c r="B699" s="283" t="s">
        <v>622</v>
      </c>
      <c r="C699" s="287"/>
    </row>
    <row r="700" ht="26" hidden="1" customHeight="1" spans="1:3">
      <c r="A700" s="283">
        <v>2100204</v>
      </c>
      <c r="B700" s="283" t="s">
        <v>623</v>
      </c>
      <c r="C700" s="287"/>
    </row>
    <row r="701" ht="26" hidden="1" customHeight="1" spans="1:3">
      <c r="A701" s="283">
        <v>2100205</v>
      </c>
      <c r="B701" s="283" t="s">
        <v>624</v>
      </c>
      <c r="C701" s="287"/>
    </row>
    <row r="702" ht="26" customHeight="1" spans="1:3">
      <c r="A702" s="283">
        <v>2100206</v>
      </c>
      <c r="B702" s="283" t="s">
        <v>625</v>
      </c>
      <c r="C702" s="132">
        <v>557</v>
      </c>
    </row>
    <row r="703" ht="26" hidden="1" customHeight="1" spans="1:3">
      <c r="A703" s="283">
        <v>2100207</v>
      </c>
      <c r="B703" s="283" t="s">
        <v>626</v>
      </c>
      <c r="C703" s="287"/>
    </row>
    <row r="704" ht="26" hidden="1" customHeight="1" spans="1:3">
      <c r="A704" s="283">
        <v>2100208</v>
      </c>
      <c r="B704" s="283" t="s">
        <v>627</v>
      </c>
      <c r="C704" s="287"/>
    </row>
    <row r="705" ht="26" hidden="1" customHeight="1" spans="1:3">
      <c r="A705" s="283">
        <v>2100209</v>
      </c>
      <c r="B705" s="283" t="s">
        <v>628</v>
      </c>
      <c r="C705" s="287"/>
    </row>
    <row r="706" ht="26" hidden="1" customHeight="1" spans="1:3">
      <c r="A706" s="283">
        <v>2100210</v>
      </c>
      <c r="B706" s="283" t="s">
        <v>629</v>
      </c>
      <c r="C706" s="287"/>
    </row>
    <row r="707" ht="26" hidden="1" customHeight="1" spans="1:3">
      <c r="A707" s="283">
        <v>2100211</v>
      </c>
      <c r="B707" s="283" t="s">
        <v>630</v>
      </c>
      <c r="C707" s="287"/>
    </row>
    <row r="708" ht="26" hidden="1" customHeight="1" spans="1:3">
      <c r="A708" s="283">
        <v>2100212</v>
      </c>
      <c r="B708" s="283" t="s">
        <v>631</v>
      </c>
      <c r="C708" s="287"/>
    </row>
    <row r="709" ht="26" hidden="1" customHeight="1" spans="1:3">
      <c r="A709" s="283">
        <v>2100213</v>
      </c>
      <c r="B709" s="283" t="s">
        <v>632</v>
      </c>
      <c r="C709" s="287"/>
    </row>
    <row r="710" ht="26" customHeight="1" spans="1:3">
      <c r="A710" s="283">
        <v>2100299</v>
      </c>
      <c r="B710" s="283" t="s">
        <v>633</v>
      </c>
      <c r="C710" s="132">
        <v>507</v>
      </c>
    </row>
    <row r="711" ht="26" customHeight="1" spans="1:3">
      <c r="A711" s="283">
        <v>21003</v>
      </c>
      <c r="B711" s="285" t="s">
        <v>634</v>
      </c>
      <c r="C711" s="130">
        <f>SUM(C712:C714)</f>
        <v>4323</v>
      </c>
    </row>
    <row r="712" ht="26" customHeight="1" spans="1:3">
      <c r="A712" s="283">
        <v>2100301</v>
      </c>
      <c r="B712" s="283" t="s">
        <v>635</v>
      </c>
      <c r="C712" s="132">
        <v>128</v>
      </c>
    </row>
    <row r="713" ht="26" customHeight="1" spans="1:3">
      <c r="A713" s="283">
        <v>2100302</v>
      </c>
      <c r="B713" s="283" t="s">
        <v>636</v>
      </c>
      <c r="C713" s="132">
        <v>2573</v>
      </c>
    </row>
    <row r="714" ht="26" customHeight="1" spans="1:3">
      <c r="A714" s="283">
        <v>2100399</v>
      </c>
      <c r="B714" s="283" t="s">
        <v>637</v>
      </c>
      <c r="C714" s="132">
        <v>1622</v>
      </c>
    </row>
    <row r="715" ht="26" customHeight="1" spans="1:3">
      <c r="A715" s="283">
        <v>21004</v>
      </c>
      <c r="B715" s="285" t="s">
        <v>638</v>
      </c>
      <c r="C715" s="130">
        <f>SUM(C716:C726)</f>
        <v>8449</v>
      </c>
    </row>
    <row r="716" ht="26" customHeight="1" spans="1:3">
      <c r="A716" s="283">
        <v>2100401</v>
      </c>
      <c r="B716" s="283" t="s">
        <v>639</v>
      </c>
      <c r="C716" s="132">
        <v>1349</v>
      </c>
    </row>
    <row r="717" ht="26" customHeight="1" spans="1:3">
      <c r="A717" s="283">
        <v>2100402</v>
      </c>
      <c r="B717" s="283" t="s">
        <v>640</v>
      </c>
      <c r="C717" s="132">
        <v>266</v>
      </c>
    </row>
    <row r="718" ht="26" customHeight="1" spans="1:3">
      <c r="A718" s="283">
        <v>2100403</v>
      </c>
      <c r="B718" s="283" t="s">
        <v>641</v>
      </c>
      <c r="C718" s="132">
        <v>157</v>
      </c>
    </row>
    <row r="719" ht="26" hidden="1" customHeight="1" spans="1:3">
      <c r="A719" s="283">
        <v>2100404</v>
      </c>
      <c r="B719" s="283" t="s">
        <v>642</v>
      </c>
      <c r="C719" s="287"/>
    </row>
    <row r="720" ht="26" hidden="1" customHeight="1" spans="1:3">
      <c r="A720" s="283">
        <v>2100405</v>
      </c>
      <c r="B720" s="283" t="s">
        <v>643</v>
      </c>
      <c r="C720" s="287"/>
    </row>
    <row r="721" ht="26" hidden="1" customHeight="1" spans="1:3">
      <c r="A721" s="283">
        <v>2100406</v>
      </c>
      <c r="B721" s="283" t="s">
        <v>644</v>
      </c>
      <c r="C721" s="287"/>
    </row>
    <row r="722" ht="26" hidden="1" customHeight="1" spans="1:3">
      <c r="A722" s="283">
        <v>2100407</v>
      </c>
      <c r="B722" s="283" t="s">
        <v>645</v>
      </c>
      <c r="C722" s="287"/>
    </row>
    <row r="723" ht="26" customHeight="1" spans="1:3">
      <c r="A723" s="283">
        <v>2100408</v>
      </c>
      <c r="B723" s="283" t="s">
        <v>646</v>
      </c>
      <c r="C723" s="132">
        <v>5136</v>
      </c>
    </row>
    <row r="724" ht="26" customHeight="1" spans="1:3">
      <c r="A724" s="283">
        <v>2100409</v>
      </c>
      <c r="B724" s="283" t="s">
        <v>647</v>
      </c>
      <c r="C724" s="132">
        <v>1158</v>
      </c>
    </row>
    <row r="725" ht="26" customHeight="1" spans="1:3">
      <c r="A725" s="283">
        <v>2100410</v>
      </c>
      <c r="B725" s="283" t="s">
        <v>648</v>
      </c>
      <c r="C725" s="132">
        <v>200</v>
      </c>
    </row>
    <row r="726" ht="26" customHeight="1" spans="1:3">
      <c r="A726" s="283">
        <v>2100499</v>
      </c>
      <c r="B726" s="283" t="s">
        <v>649</v>
      </c>
      <c r="C726" s="132">
        <v>183</v>
      </c>
    </row>
    <row r="727" ht="26" customHeight="1" spans="1:3">
      <c r="A727" s="283">
        <v>21007</v>
      </c>
      <c r="B727" s="285" t="s">
        <v>650</v>
      </c>
      <c r="C727" s="130">
        <f>SUM(C728:C730)</f>
        <v>1388</v>
      </c>
    </row>
    <row r="728" ht="26" hidden="1" customHeight="1" spans="1:3">
      <c r="A728" s="283">
        <v>2100716</v>
      </c>
      <c r="B728" s="283" t="s">
        <v>651</v>
      </c>
      <c r="C728" s="287"/>
    </row>
    <row r="729" ht="26" customHeight="1" spans="1:3">
      <c r="A729" s="283">
        <v>2100717</v>
      </c>
      <c r="B729" s="283" t="s">
        <v>652</v>
      </c>
      <c r="C729" s="132">
        <v>1388</v>
      </c>
    </row>
    <row r="730" ht="26" hidden="1" customHeight="1" spans="1:3">
      <c r="A730" s="283">
        <v>2100799</v>
      </c>
      <c r="B730" s="283" t="s">
        <v>653</v>
      </c>
      <c r="C730" s="287"/>
    </row>
    <row r="731" ht="26" customHeight="1" spans="1:3">
      <c r="A731" s="283">
        <v>21011</v>
      </c>
      <c r="B731" s="285" t="s">
        <v>654</v>
      </c>
      <c r="C731" s="130">
        <f>SUM(C732:C735)</f>
        <v>6599</v>
      </c>
    </row>
    <row r="732" ht="26" customHeight="1" spans="1:3">
      <c r="A732" s="283">
        <v>2101101</v>
      </c>
      <c r="B732" s="283" t="s">
        <v>655</v>
      </c>
      <c r="C732" s="132">
        <v>2618</v>
      </c>
    </row>
    <row r="733" ht="26" customHeight="1" spans="1:3">
      <c r="A733" s="283">
        <v>2101102</v>
      </c>
      <c r="B733" s="283" t="s">
        <v>656</v>
      </c>
      <c r="C733" s="132">
        <v>3338</v>
      </c>
    </row>
    <row r="734" ht="26" customHeight="1" spans="1:3">
      <c r="A734" s="283">
        <v>2101103</v>
      </c>
      <c r="B734" s="283" t="s">
        <v>657</v>
      </c>
      <c r="C734" s="132">
        <v>643</v>
      </c>
    </row>
    <row r="735" ht="26" hidden="1" customHeight="1" spans="1:3">
      <c r="A735" s="283">
        <v>2101199</v>
      </c>
      <c r="B735" s="283" t="s">
        <v>658</v>
      </c>
      <c r="C735" s="287"/>
    </row>
    <row r="736" ht="26" customHeight="1" spans="1:3">
      <c r="A736" s="283">
        <v>21012</v>
      </c>
      <c r="B736" s="285" t="s">
        <v>659</v>
      </c>
      <c r="C736" s="130">
        <f>SUM(C737:C739)</f>
        <v>5617</v>
      </c>
    </row>
    <row r="737" ht="26" customHeight="1" spans="1:3">
      <c r="A737" s="283">
        <v>2101201</v>
      </c>
      <c r="B737" s="283" t="s">
        <v>660</v>
      </c>
      <c r="C737" s="132">
        <v>211</v>
      </c>
    </row>
    <row r="738" ht="26" customHeight="1" spans="1:3">
      <c r="A738" s="283">
        <v>2101202</v>
      </c>
      <c r="B738" s="283" t="s">
        <v>661</v>
      </c>
      <c r="C738" s="132">
        <v>5406</v>
      </c>
    </row>
    <row r="739" ht="26" hidden="1" customHeight="1" spans="1:3">
      <c r="A739" s="283">
        <v>2101299</v>
      </c>
      <c r="B739" s="283" t="s">
        <v>662</v>
      </c>
      <c r="C739" s="287"/>
    </row>
    <row r="740" ht="26" customHeight="1" spans="1:3">
      <c r="A740" s="283">
        <v>21013</v>
      </c>
      <c r="B740" s="285" t="s">
        <v>663</v>
      </c>
      <c r="C740" s="130">
        <f>SUM(C741:C743)</f>
        <v>2129</v>
      </c>
    </row>
    <row r="741" ht="26" customHeight="1" spans="1:3">
      <c r="A741" s="283">
        <v>2101301</v>
      </c>
      <c r="B741" s="283" t="s">
        <v>664</v>
      </c>
      <c r="C741" s="132">
        <v>2017</v>
      </c>
    </row>
    <row r="742" ht="26" hidden="1" customHeight="1" spans="1:3">
      <c r="A742" s="283">
        <v>2101302</v>
      </c>
      <c r="B742" s="283" t="s">
        <v>665</v>
      </c>
      <c r="C742" s="287"/>
    </row>
    <row r="743" ht="26" customHeight="1" spans="1:3">
      <c r="A743" s="283">
        <v>2101399</v>
      </c>
      <c r="B743" s="283" t="s">
        <v>666</v>
      </c>
      <c r="C743" s="132">
        <v>112</v>
      </c>
    </row>
    <row r="744" ht="26" customHeight="1" spans="1:3">
      <c r="A744" s="283">
        <v>21014</v>
      </c>
      <c r="B744" s="285" t="s">
        <v>667</v>
      </c>
      <c r="C744" s="130">
        <f>SUM(C745:C746)</f>
        <v>461</v>
      </c>
    </row>
    <row r="745" ht="26" customHeight="1" spans="1:3">
      <c r="A745" s="283">
        <v>2101401</v>
      </c>
      <c r="B745" s="283" t="s">
        <v>668</v>
      </c>
      <c r="C745" s="132">
        <v>461</v>
      </c>
    </row>
    <row r="746" ht="26" hidden="1" customHeight="1" spans="1:3">
      <c r="A746" s="283">
        <v>2101499</v>
      </c>
      <c r="B746" s="283" t="s">
        <v>669</v>
      </c>
      <c r="C746" s="287"/>
    </row>
    <row r="747" ht="26" customHeight="1" spans="1:3">
      <c r="A747" s="283">
        <v>21015</v>
      </c>
      <c r="B747" s="285" t="s">
        <v>670</v>
      </c>
      <c r="C747" s="130">
        <f>SUM(C748:C755)</f>
        <v>721</v>
      </c>
    </row>
    <row r="748" ht="26" customHeight="1" spans="1:3">
      <c r="A748" s="283">
        <v>2101501</v>
      </c>
      <c r="B748" s="283" t="s">
        <v>135</v>
      </c>
      <c r="C748" s="132">
        <v>553</v>
      </c>
    </row>
    <row r="749" ht="26" hidden="1" customHeight="1" spans="1:3">
      <c r="A749" s="283">
        <v>2101502</v>
      </c>
      <c r="B749" s="283" t="s">
        <v>136</v>
      </c>
      <c r="C749" s="287"/>
    </row>
    <row r="750" ht="26" hidden="1" customHeight="1" spans="1:3">
      <c r="A750" s="283">
        <v>2101503</v>
      </c>
      <c r="B750" s="283" t="s">
        <v>137</v>
      </c>
      <c r="C750" s="287"/>
    </row>
    <row r="751" ht="26" hidden="1" customHeight="1" spans="1:3">
      <c r="A751" s="283">
        <v>2101504</v>
      </c>
      <c r="B751" s="283" t="s">
        <v>175</v>
      </c>
      <c r="C751" s="287"/>
    </row>
    <row r="752" ht="26" hidden="1" customHeight="1" spans="1:3">
      <c r="A752" s="283">
        <v>2101505</v>
      </c>
      <c r="B752" s="283" t="s">
        <v>671</v>
      </c>
      <c r="C752" s="287"/>
    </row>
    <row r="753" ht="26" hidden="1" customHeight="1" spans="1:3">
      <c r="A753" s="283">
        <v>2101506</v>
      </c>
      <c r="B753" s="283" t="s">
        <v>672</v>
      </c>
      <c r="C753" s="287"/>
    </row>
    <row r="754" ht="26" hidden="1" customHeight="1" spans="1:3">
      <c r="A754" s="283">
        <v>2101550</v>
      </c>
      <c r="B754" s="283" t="s">
        <v>144</v>
      </c>
      <c r="C754" s="287"/>
    </row>
    <row r="755" ht="26" customHeight="1" spans="1:3">
      <c r="A755" s="283">
        <v>2101599</v>
      </c>
      <c r="B755" s="283" t="s">
        <v>673</v>
      </c>
      <c r="C755" s="132">
        <v>168</v>
      </c>
    </row>
    <row r="756" ht="26" customHeight="1" spans="1:3">
      <c r="A756" s="283">
        <v>21016</v>
      </c>
      <c r="B756" s="285" t="s">
        <v>674</v>
      </c>
      <c r="C756" s="130">
        <f>C757</f>
        <v>54</v>
      </c>
    </row>
    <row r="757" ht="26" customHeight="1" spans="1:3">
      <c r="A757" s="283">
        <v>2101601</v>
      </c>
      <c r="B757" s="283" t="s">
        <v>675</v>
      </c>
      <c r="C757" s="132">
        <v>54</v>
      </c>
    </row>
    <row r="758" ht="26" customHeight="1" spans="1:3">
      <c r="A758" s="283">
        <v>21017</v>
      </c>
      <c r="B758" s="285" t="s">
        <v>676</v>
      </c>
      <c r="C758" s="130">
        <f>SUM(C759:C763)</f>
        <v>10</v>
      </c>
    </row>
    <row r="759" ht="26" hidden="1" customHeight="1" spans="1:3">
      <c r="A759" s="283">
        <v>2101701</v>
      </c>
      <c r="B759" s="283" t="s">
        <v>135</v>
      </c>
      <c r="C759" s="287"/>
    </row>
    <row r="760" ht="26" hidden="1" customHeight="1" spans="1:3">
      <c r="A760" s="283">
        <v>2101702</v>
      </c>
      <c r="B760" s="283" t="s">
        <v>136</v>
      </c>
      <c r="C760" s="287"/>
    </row>
    <row r="761" ht="26" hidden="1" customHeight="1" spans="1:3">
      <c r="A761" s="283">
        <v>2101703</v>
      </c>
      <c r="B761" s="283" t="s">
        <v>137</v>
      </c>
      <c r="C761" s="287"/>
    </row>
    <row r="762" ht="26" customHeight="1" spans="1:3">
      <c r="A762" s="283">
        <v>2101704</v>
      </c>
      <c r="B762" s="283" t="s">
        <v>677</v>
      </c>
      <c r="C762" s="132">
        <v>10</v>
      </c>
    </row>
    <row r="763" ht="26" hidden="1" customHeight="1" spans="1:3">
      <c r="A763" s="283">
        <v>2101799</v>
      </c>
      <c r="B763" s="283" t="s">
        <v>678</v>
      </c>
      <c r="C763" s="287"/>
    </row>
    <row r="764" ht="26" customHeight="1" spans="1:3">
      <c r="A764" s="283">
        <v>21018</v>
      </c>
      <c r="B764" s="285" t="s">
        <v>679</v>
      </c>
      <c r="C764" s="130">
        <f>SUM(C765:C768)</f>
        <v>24</v>
      </c>
    </row>
    <row r="765" ht="26" hidden="1" customHeight="1" spans="1:3">
      <c r="A765" s="283">
        <v>2101801</v>
      </c>
      <c r="B765" s="283" t="s">
        <v>135</v>
      </c>
      <c r="C765" s="287"/>
    </row>
    <row r="766" ht="26" hidden="1" customHeight="1" spans="1:3">
      <c r="A766" s="283">
        <v>2101802</v>
      </c>
      <c r="B766" s="283" t="s">
        <v>136</v>
      </c>
      <c r="C766" s="287"/>
    </row>
    <row r="767" ht="26" hidden="1" customHeight="1" spans="1:3">
      <c r="A767" s="283">
        <v>2101803</v>
      </c>
      <c r="B767" s="283" t="s">
        <v>137</v>
      </c>
      <c r="C767" s="287"/>
    </row>
    <row r="768" ht="26" customHeight="1" spans="1:3">
      <c r="A768" s="283">
        <v>2101899</v>
      </c>
      <c r="B768" s="283" t="s">
        <v>680</v>
      </c>
      <c r="C768" s="132">
        <v>24</v>
      </c>
    </row>
    <row r="769" ht="26" customHeight="1" spans="1:3">
      <c r="A769" s="283">
        <v>21099</v>
      </c>
      <c r="B769" s="285" t="s">
        <v>681</v>
      </c>
      <c r="C769" s="130">
        <f>C770</f>
        <v>84</v>
      </c>
    </row>
    <row r="770" ht="26" customHeight="1" spans="1:3">
      <c r="A770" s="283">
        <v>2109999</v>
      </c>
      <c r="B770" s="283" t="s">
        <v>682</v>
      </c>
      <c r="C770" s="132">
        <v>84</v>
      </c>
    </row>
    <row r="771" ht="26" customHeight="1" spans="1:3">
      <c r="A771" s="283">
        <v>211</v>
      </c>
      <c r="B771" s="285" t="s">
        <v>683</v>
      </c>
      <c r="C771" s="130">
        <f>SUM(C772,C782,C786,C795,C802,C809,C812,C815,C817,C819,C825,C827,C829,C840)</f>
        <v>7526</v>
      </c>
    </row>
    <row r="772" ht="26" hidden="1" customHeight="1" spans="1:3">
      <c r="A772" s="283">
        <v>21101</v>
      </c>
      <c r="B772" s="285" t="s">
        <v>684</v>
      </c>
      <c r="C772" s="288">
        <f>SUM(C773:C781)</f>
        <v>0</v>
      </c>
    </row>
    <row r="773" ht="26" hidden="1" customHeight="1" spans="1:3">
      <c r="A773" s="283">
        <v>2110101</v>
      </c>
      <c r="B773" s="283" t="s">
        <v>135</v>
      </c>
      <c r="C773" s="287"/>
    </row>
    <row r="774" ht="26" hidden="1" customHeight="1" spans="1:3">
      <c r="A774" s="283">
        <v>2110102</v>
      </c>
      <c r="B774" s="283" t="s">
        <v>136</v>
      </c>
      <c r="C774" s="287"/>
    </row>
    <row r="775" ht="26" hidden="1" customHeight="1" spans="1:3">
      <c r="A775" s="283">
        <v>2110103</v>
      </c>
      <c r="B775" s="283" t="s">
        <v>137</v>
      </c>
      <c r="C775" s="287"/>
    </row>
    <row r="776" ht="26" hidden="1" customHeight="1" spans="1:3">
      <c r="A776" s="283">
        <v>2110104</v>
      </c>
      <c r="B776" s="283" t="s">
        <v>685</v>
      </c>
      <c r="C776" s="287"/>
    </row>
    <row r="777" ht="26" hidden="1" customHeight="1" spans="1:3">
      <c r="A777" s="283">
        <v>2110105</v>
      </c>
      <c r="B777" s="283" t="s">
        <v>686</v>
      </c>
      <c r="C777" s="287"/>
    </row>
    <row r="778" ht="26" hidden="1" customHeight="1" spans="1:3">
      <c r="A778" s="283">
        <v>2110106</v>
      </c>
      <c r="B778" s="283" t="s">
        <v>687</v>
      </c>
      <c r="C778" s="287"/>
    </row>
    <row r="779" ht="26" hidden="1" customHeight="1" spans="1:3">
      <c r="A779" s="283">
        <v>2110107</v>
      </c>
      <c r="B779" s="283" t="s">
        <v>688</v>
      </c>
      <c r="C779" s="287"/>
    </row>
    <row r="780" ht="26" hidden="1" customHeight="1" spans="1:3">
      <c r="A780" s="283">
        <v>2110108</v>
      </c>
      <c r="B780" s="283" t="s">
        <v>689</v>
      </c>
      <c r="C780" s="287"/>
    </row>
    <row r="781" ht="26" hidden="1" customHeight="1" spans="1:3">
      <c r="A781" s="283">
        <v>2110199</v>
      </c>
      <c r="B781" s="283" t="s">
        <v>690</v>
      </c>
      <c r="C781" s="287"/>
    </row>
    <row r="782" ht="26" hidden="1" customHeight="1" spans="1:3">
      <c r="A782" s="283">
        <v>21102</v>
      </c>
      <c r="B782" s="285" t="s">
        <v>691</v>
      </c>
      <c r="C782" s="288">
        <f>SUM(C783:C785)</f>
        <v>0</v>
      </c>
    </row>
    <row r="783" ht="26" hidden="1" customHeight="1" spans="1:3">
      <c r="A783" s="283">
        <v>2110203</v>
      </c>
      <c r="B783" s="283" t="s">
        <v>692</v>
      </c>
      <c r="C783" s="287"/>
    </row>
    <row r="784" ht="26" hidden="1" customHeight="1" spans="1:3">
      <c r="A784" s="283">
        <v>2110204</v>
      </c>
      <c r="B784" s="283" t="s">
        <v>693</v>
      </c>
      <c r="C784" s="287"/>
    </row>
    <row r="785" ht="26" hidden="1" customHeight="1" spans="1:3">
      <c r="A785" s="283">
        <v>2110299</v>
      </c>
      <c r="B785" s="283" t="s">
        <v>694</v>
      </c>
      <c r="C785" s="287"/>
    </row>
    <row r="786" ht="26" customHeight="1" spans="1:3">
      <c r="A786" s="283">
        <v>21103</v>
      </c>
      <c r="B786" s="285" t="s">
        <v>695</v>
      </c>
      <c r="C786" s="130">
        <f>SUM(C787:C794)</f>
        <v>4064</v>
      </c>
    </row>
    <row r="787" ht="26" customHeight="1" spans="1:3">
      <c r="A787" s="283">
        <v>2110301</v>
      </c>
      <c r="B787" s="283" t="s">
        <v>696</v>
      </c>
      <c r="C787" s="132">
        <v>603</v>
      </c>
    </row>
    <row r="788" ht="26" customHeight="1" spans="1:3">
      <c r="A788" s="283">
        <v>2110302</v>
      </c>
      <c r="B788" s="283" t="s">
        <v>697</v>
      </c>
      <c r="C788" s="132">
        <v>1814</v>
      </c>
    </row>
    <row r="789" ht="26" hidden="1" customHeight="1" spans="1:3">
      <c r="A789" s="283">
        <v>2110303</v>
      </c>
      <c r="B789" s="283" t="s">
        <v>698</v>
      </c>
      <c r="C789" s="287"/>
    </row>
    <row r="790" ht="26" hidden="1" customHeight="1" spans="1:3">
      <c r="A790" s="283">
        <v>2110304</v>
      </c>
      <c r="B790" s="283" t="s">
        <v>699</v>
      </c>
      <c r="C790" s="287"/>
    </row>
    <row r="791" ht="26" hidden="1" customHeight="1" spans="1:3">
      <c r="A791" s="283">
        <v>2110305</v>
      </c>
      <c r="B791" s="283" t="s">
        <v>700</v>
      </c>
      <c r="C791" s="287"/>
    </row>
    <row r="792" ht="26" hidden="1" customHeight="1" spans="1:3">
      <c r="A792" s="283">
        <v>2110306</v>
      </c>
      <c r="B792" s="283" t="s">
        <v>701</v>
      </c>
      <c r="C792" s="287"/>
    </row>
    <row r="793" ht="26" customHeight="1" spans="1:3">
      <c r="A793" s="283">
        <v>2110307</v>
      </c>
      <c r="B793" s="283" t="s">
        <v>702</v>
      </c>
      <c r="C793" s="132">
        <v>1647</v>
      </c>
    </row>
    <row r="794" ht="26" hidden="1" customHeight="1" spans="1:3">
      <c r="A794" s="283">
        <v>2110399</v>
      </c>
      <c r="B794" s="283" t="s">
        <v>703</v>
      </c>
      <c r="C794" s="287"/>
    </row>
    <row r="795" ht="26" customHeight="1" spans="1:3">
      <c r="A795" s="283">
        <v>21104</v>
      </c>
      <c r="B795" s="285" t="s">
        <v>704</v>
      </c>
      <c r="C795" s="130">
        <f>SUM(C796:C801)</f>
        <v>2759</v>
      </c>
    </row>
    <row r="796" ht="26" customHeight="1" spans="1:3">
      <c r="A796" s="283">
        <v>2110401</v>
      </c>
      <c r="B796" s="283" t="s">
        <v>705</v>
      </c>
      <c r="C796" s="132">
        <v>1788</v>
      </c>
    </row>
    <row r="797" ht="26" customHeight="1" spans="1:3">
      <c r="A797" s="283">
        <v>2110402</v>
      </c>
      <c r="B797" s="283" t="s">
        <v>706</v>
      </c>
      <c r="C797" s="132">
        <v>605</v>
      </c>
    </row>
    <row r="798" ht="26" customHeight="1" spans="1:3">
      <c r="A798" s="283">
        <v>2110404</v>
      </c>
      <c r="B798" s="283" t="s">
        <v>707</v>
      </c>
      <c r="C798" s="132">
        <v>264</v>
      </c>
    </row>
    <row r="799" ht="26" hidden="1" customHeight="1" spans="1:3">
      <c r="A799" s="283">
        <v>2110405</v>
      </c>
      <c r="B799" s="283" t="s">
        <v>708</v>
      </c>
      <c r="C799" s="287"/>
    </row>
    <row r="800" ht="26" hidden="1" customHeight="1" spans="1:3">
      <c r="A800" s="283">
        <v>2110406</v>
      </c>
      <c r="B800" s="283" t="s">
        <v>709</v>
      </c>
      <c r="C800" s="287"/>
    </row>
    <row r="801" ht="26" customHeight="1" spans="1:3">
      <c r="A801" s="283">
        <v>2110499</v>
      </c>
      <c r="B801" s="283" t="s">
        <v>710</v>
      </c>
      <c r="C801" s="132">
        <v>102</v>
      </c>
    </row>
    <row r="802" ht="26" customHeight="1" spans="1:3">
      <c r="A802" s="283">
        <v>21105</v>
      </c>
      <c r="B802" s="285" t="s">
        <v>711</v>
      </c>
      <c r="C802" s="130">
        <f>SUM(C803:C808)</f>
        <v>49</v>
      </c>
    </row>
    <row r="803" ht="26" hidden="1" customHeight="1" spans="1:3">
      <c r="A803" s="283">
        <v>2110501</v>
      </c>
      <c r="B803" s="283" t="s">
        <v>712</v>
      </c>
      <c r="C803" s="287"/>
    </row>
    <row r="804" ht="26" hidden="1" customHeight="1" spans="1:3">
      <c r="A804" s="283">
        <v>2110502</v>
      </c>
      <c r="B804" s="283" t="s">
        <v>713</v>
      </c>
      <c r="C804" s="287"/>
    </row>
    <row r="805" ht="26" hidden="1" customHeight="1" spans="1:3">
      <c r="A805" s="283">
        <v>2110503</v>
      </c>
      <c r="B805" s="283" t="s">
        <v>714</v>
      </c>
      <c r="C805" s="287"/>
    </row>
    <row r="806" ht="26" hidden="1" customHeight="1" spans="1:3">
      <c r="A806" s="283">
        <v>2110506</v>
      </c>
      <c r="B806" s="283" t="s">
        <v>715</v>
      </c>
      <c r="C806" s="287"/>
    </row>
    <row r="807" ht="26" customHeight="1" spans="1:3">
      <c r="A807" s="283">
        <v>2110507</v>
      </c>
      <c r="B807" s="283" t="s">
        <v>716</v>
      </c>
      <c r="C807" s="132">
        <v>49</v>
      </c>
    </row>
    <row r="808" ht="26" hidden="1" customHeight="1" spans="1:3">
      <c r="A808" s="283">
        <v>2110599</v>
      </c>
      <c r="B808" s="283" t="s">
        <v>717</v>
      </c>
      <c r="C808" s="287"/>
    </row>
    <row r="809" ht="26" hidden="1" customHeight="1" spans="1:3">
      <c r="A809" s="283">
        <v>21107</v>
      </c>
      <c r="B809" s="285" t="s">
        <v>718</v>
      </c>
      <c r="C809" s="288">
        <f>SUM(C810:C811)</f>
        <v>0</v>
      </c>
    </row>
    <row r="810" ht="26" hidden="1" customHeight="1" spans="1:3">
      <c r="A810" s="283">
        <v>2110704</v>
      </c>
      <c r="B810" s="283" t="s">
        <v>719</v>
      </c>
      <c r="C810" s="287"/>
    </row>
    <row r="811" ht="26" hidden="1" customHeight="1" spans="1:3">
      <c r="A811" s="283">
        <v>2110799</v>
      </c>
      <c r="B811" s="283" t="s">
        <v>720</v>
      </c>
      <c r="C811" s="287"/>
    </row>
    <row r="812" ht="26" hidden="1" customHeight="1" spans="1:3">
      <c r="A812" s="283">
        <v>21108</v>
      </c>
      <c r="B812" s="285" t="s">
        <v>721</v>
      </c>
      <c r="C812" s="288">
        <f>SUM(C813:C814)</f>
        <v>0</v>
      </c>
    </row>
    <row r="813" ht="26" hidden="1" customHeight="1" spans="1:3">
      <c r="A813" s="283">
        <v>2110804</v>
      </c>
      <c r="B813" s="283" t="s">
        <v>722</v>
      </c>
      <c r="C813" s="287"/>
    </row>
    <row r="814" ht="26" hidden="1" customHeight="1" spans="1:3">
      <c r="A814" s="283">
        <v>2110899</v>
      </c>
      <c r="B814" s="283" t="s">
        <v>723</v>
      </c>
      <c r="C814" s="287"/>
    </row>
    <row r="815" ht="26" hidden="1" customHeight="1" spans="1:3">
      <c r="A815" s="283">
        <v>21109</v>
      </c>
      <c r="B815" s="285" t="s">
        <v>724</v>
      </c>
      <c r="C815" s="288">
        <f>C816</f>
        <v>0</v>
      </c>
    </row>
    <row r="816" ht="26" hidden="1" customHeight="1" spans="1:3">
      <c r="A816" s="283">
        <v>2110901</v>
      </c>
      <c r="B816" s="283" t="s">
        <v>725</v>
      </c>
      <c r="C816" s="287"/>
    </row>
    <row r="817" ht="26" customHeight="1" spans="1:3">
      <c r="A817" s="283">
        <v>21110</v>
      </c>
      <c r="B817" s="285" t="s">
        <v>726</v>
      </c>
      <c r="C817" s="130">
        <f>C818</f>
        <v>55</v>
      </c>
    </row>
    <row r="818" ht="26" customHeight="1" spans="1:3">
      <c r="A818" s="283">
        <v>2111001</v>
      </c>
      <c r="B818" s="283" t="s">
        <v>727</v>
      </c>
      <c r="C818" s="132">
        <v>55</v>
      </c>
    </row>
    <row r="819" ht="26" customHeight="1" spans="1:3">
      <c r="A819" s="283">
        <v>21111</v>
      </c>
      <c r="B819" s="285" t="s">
        <v>728</v>
      </c>
      <c r="C819" s="130">
        <f>SUM(C820:C824)</f>
        <v>1</v>
      </c>
    </row>
    <row r="820" ht="26" hidden="1" customHeight="1" spans="1:3">
      <c r="A820" s="283">
        <v>2111101</v>
      </c>
      <c r="B820" s="283" t="s">
        <v>729</v>
      </c>
      <c r="C820" s="287"/>
    </row>
    <row r="821" ht="26" hidden="1" customHeight="1" spans="1:3">
      <c r="A821" s="283">
        <v>2111102</v>
      </c>
      <c r="B821" s="283" t="s">
        <v>730</v>
      </c>
      <c r="C821" s="287"/>
    </row>
    <row r="822" ht="26" hidden="1" customHeight="1" spans="1:3">
      <c r="A822" s="283">
        <v>2111103</v>
      </c>
      <c r="B822" s="283" t="s">
        <v>731</v>
      </c>
      <c r="C822" s="287"/>
    </row>
    <row r="823" ht="26" hidden="1" customHeight="1" spans="1:3">
      <c r="A823" s="283">
        <v>2111104</v>
      </c>
      <c r="B823" s="283" t="s">
        <v>732</v>
      </c>
      <c r="C823" s="287"/>
    </row>
    <row r="824" ht="26" customHeight="1" spans="1:3">
      <c r="A824" s="283">
        <v>2111199</v>
      </c>
      <c r="B824" s="283" t="s">
        <v>733</v>
      </c>
      <c r="C824" s="132">
        <v>1</v>
      </c>
    </row>
    <row r="825" ht="26" hidden="1" customHeight="1" spans="1:3">
      <c r="A825" s="283">
        <v>21112</v>
      </c>
      <c r="B825" s="285" t="s">
        <v>734</v>
      </c>
      <c r="C825" s="288">
        <f>C826</f>
        <v>0</v>
      </c>
    </row>
    <row r="826" ht="26" hidden="1" customHeight="1" spans="1:3">
      <c r="A826" s="283">
        <v>2111201</v>
      </c>
      <c r="B826" s="283" t="s">
        <v>735</v>
      </c>
      <c r="C826" s="287"/>
    </row>
    <row r="827" ht="26" hidden="1" customHeight="1" spans="1:3">
      <c r="A827" s="283">
        <v>21113</v>
      </c>
      <c r="B827" s="285" t="s">
        <v>736</v>
      </c>
      <c r="C827" s="288">
        <f>C828</f>
        <v>0</v>
      </c>
    </row>
    <row r="828" ht="26" hidden="1" customHeight="1" spans="1:3">
      <c r="A828" s="283">
        <v>2111301</v>
      </c>
      <c r="B828" s="283" t="s">
        <v>737</v>
      </c>
      <c r="C828" s="287"/>
    </row>
    <row r="829" ht="26" customHeight="1" spans="1:3">
      <c r="A829" s="283">
        <v>21114</v>
      </c>
      <c r="B829" s="285" t="s">
        <v>738</v>
      </c>
      <c r="C829" s="130">
        <f>SUM(C830:C839)</f>
        <v>9</v>
      </c>
    </row>
    <row r="830" ht="26" customHeight="1" spans="1:3">
      <c r="A830" s="283">
        <v>2111401</v>
      </c>
      <c r="B830" s="283" t="s">
        <v>135</v>
      </c>
      <c r="C830" s="132">
        <v>9</v>
      </c>
    </row>
    <row r="831" ht="26" hidden="1" customHeight="1" spans="1:3">
      <c r="A831" s="283">
        <v>2111402</v>
      </c>
      <c r="B831" s="283" t="s">
        <v>136</v>
      </c>
      <c r="C831" s="287"/>
    </row>
    <row r="832" ht="26" hidden="1" customHeight="1" spans="1:3">
      <c r="A832" s="283">
        <v>2111403</v>
      </c>
      <c r="B832" s="283" t="s">
        <v>137</v>
      </c>
      <c r="C832" s="287"/>
    </row>
    <row r="833" ht="26" hidden="1" customHeight="1" spans="1:3">
      <c r="A833" s="283">
        <v>2111406</v>
      </c>
      <c r="B833" s="283" t="s">
        <v>739</v>
      </c>
      <c r="C833" s="287"/>
    </row>
    <row r="834" ht="26" hidden="1" customHeight="1" spans="1:3">
      <c r="A834" s="283">
        <v>2111407</v>
      </c>
      <c r="B834" s="283" t="s">
        <v>740</v>
      </c>
      <c r="C834" s="287"/>
    </row>
    <row r="835" ht="26" hidden="1" customHeight="1" spans="1:3">
      <c r="A835" s="283">
        <v>2111408</v>
      </c>
      <c r="B835" s="283" t="s">
        <v>741</v>
      </c>
      <c r="C835" s="287"/>
    </row>
    <row r="836" ht="26" hidden="1" customHeight="1" spans="1:3">
      <c r="A836" s="283">
        <v>2111411</v>
      </c>
      <c r="B836" s="283" t="s">
        <v>175</v>
      </c>
      <c r="C836" s="287"/>
    </row>
    <row r="837" ht="26" hidden="1" customHeight="1" spans="1:3">
      <c r="A837" s="283">
        <v>2111413</v>
      </c>
      <c r="B837" s="283" t="s">
        <v>742</v>
      </c>
      <c r="C837" s="287"/>
    </row>
    <row r="838" ht="26" hidden="1" customHeight="1" spans="1:3">
      <c r="A838" s="283">
        <v>2111450</v>
      </c>
      <c r="B838" s="283" t="s">
        <v>144</v>
      </c>
      <c r="C838" s="287"/>
    </row>
    <row r="839" ht="26" hidden="1" customHeight="1" spans="1:3">
      <c r="A839" s="283">
        <v>2111499</v>
      </c>
      <c r="B839" s="283" t="s">
        <v>743</v>
      </c>
      <c r="C839" s="287"/>
    </row>
    <row r="840" ht="26" customHeight="1" spans="1:3">
      <c r="A840" s="283">
        <v>21199</v>
      </c>
      <c r="B840" s="285" t="s">
        <v>744</v>
      </c>
      <c r="C840" s="130">
        <f>C841</f>
        <v>589</v>
      </c>
    </row>
    <row r="841" ht="26" customHeight="1" spans="1:3">
      <c r="A841" s="283">
        <v>2119999</v>
      </c>
      <c r="B841" s="283" t="s">
        <v>745</v>
      </c>
      <c r="C841" s="132">
        <v>589</v>
      </c>
    </row>
    <row r="842" ht="26" customHeight="1" spans="1:3">
      <c r="A842" s="283">
        <v>212</v>
      </c>
      <c r="B842" s="285" t="s">
        <v>746</v>
      </c>
      <c r="C842" s="130">
        <f>SUM(C843,C854,C856,C859,C861,C863)</f>
        <v>20559</v>
      </c>
    </row>
    <row r="843" ht="26" customHeight="1" spans="1:3">
      <c r="A843" s="283">
        <v>21201</v>
      </c>
      <c r="B843" s="285" t="s">
        <v>747</v>
      </c>
      <c r="C843" s="130">
        <f>SUM(C844:C853)</f>
        <v>6468</v>
      </c>
    </row>
    <row r="844" ht="26" customHeight="1" spans="1:3">
      <c r="A844" s="283">
        <v>2120101</v>
      </c>
      <c r="B844" s="283" t="s">
        <v>135</v>
      </c>
      <c r="C844" s="132">
        <v>3316</v>
      </c>
    </row>
    <row r="845" ht="26" hidden="1" customHeight="1" spans="1:3">
      <c r="A845" s="283">
        <v>2120102</v>
      </c>
      <c r="B845" s="283" t="s">
        <v>136</v>
      </c>
      <c r="C845" s="287"/>
    </row>
    <row r="846" ht="26" hidden="1" customHeight="1" spans="1:3">
      <c r="A846" s="283">
        <v>2120103</v>
      </c>
      <c r="B846" s="283" t="s">
        <v>137</v>
      </c>
      <c r="C846" s="287"/>
    </row>
    <row r="847" ht="26" customHeight="1" spans="1:3">
      <c r="A847" s="283">
        <v>2120104</v>
      </c>
      <c r="B847" s="283" t="s">
        <v>748</v>
      </c>
      <c r="C847" s="132">
        <v>2010</v>
      </c>
    </row>
    <row r="848" ht="26" hidden="1" customHeight="1" spans="1:3">
      <c r="A848" s="283">
        <v>2120105</v>
      </c>
      <c r="B848" s="283" t="s">
        <v>749</v>
      </c>
      <c r="C848" s="287"/>
    </row>
    <row r="849" ht="26" customHeight="1" spans="1:3">
      <c r="A849" s="283">
        <v>2120106</v>
      </c>
      <c r="B849" s="283" t="s">
        <v>750</v>
      </c>
      <c r="C849" s="132">
        <v>508</v>
      </c>
    </row>
    <row r="850" ht="26" hidden="1" customHeight="1" spans="1:3">
      <c r="A850" s="283">
        <v>2120107</v>
      </c>
      <c r="B850" s="283" t="s">
        <v>751</v>
      </c>
      <c r="C850" s="287"/>
    </row>
    <row r="851" ht="26" hidden="1" customHeight="1" spans="1:3">
      <c r="A851" s="283">
        <v>2120109</v>
      </c>
      <c r="B851" s="283" t="s">
        <v>752</v>
      </c>
      <c r="C851" s="287"/>
    </row>
    <row r="852" ht="26" hidden="1" customHeight="1" spans="1:3">
      <c r="A852" s="283">
        <v>2120110</v>
      </c>
      <c r="B852" s="283" t="s">
        <v>753</v>
      </c>
      <c r="C852" s="287"/>
    </row>
    <row r="853" ht="26" customHeight="1" spans="1:3">
      <c r="A853" s="283">
        <v>2120199</v>
      </c>
      <c r="B853" s="283" t="s">
        <v>754</v>
      </c>
      <c r="C853" s="132">
        <v>634</v>
      </c>
    </row>
    <row r="854" ht="26" hidden="1" customHeight="1" spans="1:3">
      <c r="A854" s="283">
        <v>21202</v>
      </c>
      <c r="B854" s="285" t="s">
        <v>755</v>
      </c>
      <c r="C854" s="288">
        <f>C855</f>
        <v>0</v>
      </c>
    </row>
    <row r="855" ht="26" hidden="1" customHeight="1" spans="1:3">
      <c r="A855" s="283">
        <v>2120201</v>
      </c>
      <c r="B855" s="283" t="s">
        <v>756</v>
      </c>
      <c r="C855" s="287"/>
    </row>
    <row r="856" ht="26" customHeight="1" spans="1:3">
      <c r="A856" s="283">
        <v>21203</v>
      </c>
      <c r="B856" s="285" t="s">
        <v>757</v>
      </c>
      <c r="C856" s="130">
        <f>SUM(C857:C858)</f>
        <v>3871</v>
      </c>
    </row>
    <row r="857" ht="26" customHeight="1" spans="1:3">
      <c r="A857" s="283">
        <v>2120303</v>
      </c>
      <c r="B857" s="283" t="s">
        <v>758</v>
      </c>
      <c r="C857" s="132">
        <v>682</v>
      </c>
    </row>
    <row r="858" ht="26" customHeight="1" spans="1:3">
      <c r="A858" s="283">
        <v>2120399</v>
      </c>
      <c r="B858" s="283" t="s">
        <v>759</v>
      </c>
      <c r="C858" s="132">
        <v>3189</v>
      </c>
    </row>
    <row r="859" ht="26" customHeight="1" spans="1:3">
      <c r="A859" s="283">
        <v>21205</v>
      </c>
      <c r="B859" s="285" t="s">
        <v>760</v>
      </c>
      <c r="C859" s="130">
        <f t="shared" ref="C859:C863" si="0">C860</f>
        <v>2575</v>
      </c>
    </row>
    <row r="860" ht="26" customHeight="1" spans="1:3">
      <c r="A860" s="283">
        <v>2120501</v>
      </c>
      <c r="B860" s="283" t="s">
        <v>761</v>
      </c>
      <c r="C860" s="132">
        <v>2575</v>
      </c>
    </row>
    <row r="861" ht="26" customHeight="1" spans="1:3">
      <c r="A861" s="283">
        <v>21206</v>
      </c>
      <c r="B861" s="285" t="s">
        <v>762</v>
      </c>
      <c r="C861" s="130">
        <f t="shared" si="0"/>
        <v>22</v>
      </c>
    </row>
    <row r="862" ht="26" customHeight="1" spans="1:3">
      <c r="A862" s="283">
        <v>2120601</v>
      </c>
      <c r="B862" s="283" t="s">
        <v>763</v>
      </c>
      <c r="C862" s="132">
        <v>22</v>
      </c>
    </row>
    <row r="863" ht="26" customHeight="1" spans="1:3">
      <c r="A863" s="283">
        <v>21299</v>
      </c>
      <c r="B863" s="285" t="s">
        <v>764</v>
      </c>
      <c r="C863" s="130">
        <f t="shared" si="0"/>
        <v>7623</v>
      </c>
    </row>
    <row r="864" ht="26" customHeight="1" spans="1:3">
      <c r="A864" s="283">
        <v>2129999</v>
      </c>
      <c r="B864" s="283" t="s">
        <v>765</v>
      </c>
      <c r="C864" s="132">
        <v>7623</v>
      </c>
    </row>
    <row r="865" ht="26" customHeight="1" spans="1:3">
      <c r="A865" s="283">
        <v>213</v>
      </c>
      <c r="B865" s="285" t="s">
        <v>766</v>
      </c>
      <c r="C865" s="130">
        <f>SUM(C866,C892,C915,C943,C954,C961,C967,C970)</f>
        <v>90006</v>
      </c>
    </row>
    <row r="866" ht="26" customHeight="1" spans="1:3">
      <c r="A866" s="283">
        <v>21301</v>
      </c>
      <c r="B866" s="285" t="s">
        <v>767</v>
      </c>
      <c r="C866" s="130">
        <f>SUM(C867:C891)</f>
        <v>30899</v>
      </c>
    </row>
    <row r="867" ht="26" customHeight="1" spans="1:3">
      <c r="A867" s="283">
        <v>2130101</v>
      </c>
      <c r="B867" s="283" t="s">
        <v>135</v>
      </c>
      <c r="C867" s="132">
        <v>2334</v>
      </c>
    </row>
    <row r="868" ht="26" customHeight="1" spans="1:3">
      <c r="A868" s="283">
        <v>2130102</v>
      </c>
      <c r="B868" s="283" t="s">
        <v>136</v>
      </c>
      <c r="C868" s="132">
        <v>20</v>
      </c>
    </row>
    <row r="869" ht="26" hidden="1" customHeight="1" spans="1:3">
      <c r="A869" s="283">
        <v>2130103</v>
      </c>
      <c r="B869" s="283" t="s">
        <v>137</v>
      </c>
      <c r="C869" s="287"/>
    </row>
    <row r="870" ht="26" customHeight="1" spans="1:3">
      <c r="A870" s="283">
        <v>2130104</v>
      </c>
      <c r="B870" s="283" t="s">
        <v>144</v>
      </c>
      <c r="C870" s="132">
        <v>740</v>
      </c>
    </row>
    <row r="871" ht="26" hidden="1" customHeight="1" spans="1:3">
      <c r="A871" s="283">
        <v>2130105</v>
      </c>
      <c r="B871" s="283" t="s">
        <v>768</v>
      </c>
      <c r="C871" s="287"/>
    </row>
    <row r="872" ht="26" customHeight="1" spans="1:3">
      <c r="A872" s="283">
        <v>2130106</v>
      </c>
      <c r="B872" s="283" t="s">
        <v>769</v>
      </c>
      <c r="C872" s="132">
        <v>478</v>
      </c>
    </row>
    <row r="873" ht="26" customHeight="1" spans="1:3">
      <c r="A873" s="283">
        <v>2130108</v>
      </c>
      <c r="B873" s="283" t="s">
        <v>770</v>
      </c>
      <c r="C873" s="132">
        <v>1942</v>
      </c>
    </row>
    <row r="874" ht="26" customHeight="1" spans="1:3">
      <c r="A874" s="283">
        <v>2130109</v>
      </c>
      <c r="B874" s="283" t="s">
        <v>771</v>
      </c>
      <c r="C874" s="132">
        <v>59</v>
      </c>
    </row>
    <row r="875" ht="26" customHeight="1" spans="1:3">
      <c r="A875" s="283">
        <v>2130110</v>
      </c>
      <c r="B875" s="283" t="s">
        <v>772</v>
      </c>
      <c r="C875" s="132">
        <v>875</v>
      </c>
    </row>
    <row r="876" ht="26" customHeight="1" spans="1:3">
      <c r="A876" s="283">
        <v>2130111</v>
      </c>
      <c r="B876" s="283" t="s">
        <v>773</v>
      </c>
      <c r="C876" s="132">
        <v>2</v>
      </c>
    </row>
    <row r="877" ht="26" customHeight="1" spans="1:3">
      <c r="A877" s="283">
        <v>2130112</v>
      </c>
      <c r="B877" s="283" t="s">
        <v>774</v>
      </c>
      <c r="C877" s="132">
        <v>281</v>
      </c>
    </row>
    <row r="878" ht="26" hidden="1" customHeight="1" spans="1:3">
      <c r="A878" s="283">
        <v>2130114</v>
      </c>
      <c r="B878" s="283" t="s">
        <v>775</v>
      </c>
      <c r="C878" s="287"/>
    </row>
    <row r="879" ht="26" customHeight="1" spans="1:3">
      <c r="A879" s="283">
        <v>2130119</v>
      </c>
      <c r="B879" s="283" t="s">
        <v>776</v>
      </c>
      <c r="C879" s="132">
        <v>1023</v>
      </c>
    </row>
    <row r="880" ht="26" customHeight="1" spans="1:3">
      <c r="A880" s="283">
        <v>2130120</v>
      </c>
      <c r="B880" s="283" t="s">
        <v>777</v>
      </c>
      <c r="C880" s="132">
        <v>7371</v>
      </c>
    </row>
    <row r="881" ht="26" customHeight="1" spans="1:3">
      <c r="A881" s="283">
        <v>2130121</v>
      </c>
      <c r="B881" s="283" t="s">
        <v>778</v>
      </c>
      <c r="C881" s="132">
        <v>240</v>
      </c>
    </row>
    <row r="882" ht="26" customHeight="1" spans="1:3">
      <c r="A882" s="283">
        <v>2130122</v>
      </c>
      <c r="B882" s="283" t="s">
        <v>779</v>
      </c>
      <c r="C882" s="132">
        <v>2523</v>
      </c>
    </row>
    <row r="883" ht="26" customHeight="1" spans="1:3">
      <c r="A883" s="283">
        <v>2130124</v>
      </c>
      <c r="B883" s="283" t="s">
        <v>780</v>
      </c>
      <c r="C883" s="132">
        <v>865</v>
      </c>
    </row>
    <row r="884" ht="26" hidden="1" customHeight="1" spans="1:3">
      <c r="A884" s="283">
        <v>2130125</v>
      </c>
      <c r="B884" s="283" t="s">
        <v>781</v>
      </c>
      <c r="C884" s="287"/>
    </row>
    <row r="885" ht="26" customHeight="1" spans="1:3">
      <c r="A885" s="283">
        <v>2130126</v>
      </c>
      <c r="B885" s="283" t="s">
        <v>782</v>
      </c>
      <c r="C885" s="132">
        <v>279</v>
      </c>
    </row>
    <row r="886" ht="26" customHeight="1" spans="1:3">
      <c r="A886" s="283">
        <v>2130135</v>
      </c>
      <c r="B886" s="283" t="s">
        <v>783</v>
      </c>
      <c r="C886" s="132">
        <v>697</v>
      </c>
    </row>
    <row r="887" ht="26" customHeight="1" spans="1:3">
      <c r="A887" s="283">
        <v>2130142</v>
      </c>
      <c r="B887" s="283" t="s">
        <v>784</v>
      </c>
      <c r="C887" s="132">
        <v>8</v>
      </c>
    </row>
    <row r="888" ht="26" customHeight="1" spans="1:3">
      <c r="A888" s="283">
        <v>2130148</v>
      </c>
      <c r="B888" s="283" t="s">
        <v>785</v>
      </c>
      <c r="C888" s="132">
        <v>714</v>
      </c>
    </row>
    <row r="889" ht="26" customHeight="1" spans="1:3">
      <c r="A889" s="283">
        <v>2130152</v>
      </c>
      <c r="B889" s="283" t="s">
        <v>786</v>
      </c>
      <c r="C889" s="132">
        <v>37</v>
      </c>
    </row>
    <row r="890" ht="26" customHeight="1" spans="1:3">
      <c r="A890" s="283">
        <v>2130153</v>
      </c>
      <c r="B890" s="283" t="s">
        <v>787</v>
      </c>
      <c r="C890" s="132">
        <v>7246</v>
      </c>
    </row>
    <row r="891" ht="26" customHeight="1" spans="1:3">
      <c r="A891" s="283">
        <v>2130199</v>
      </c>
      <c r="B891" s="283" t="s">
        <v>788</v>
      </c>
      <c r="C891" s="132">
        <v>3165</v>
      </c>
    </row>
    <row r="892" ht="26" customHeight="1" spans="1:3">
      <c r="A892" s="283">
        <v>21302</v>
      </c>
      <c r="B892" s="285" t="s">
        <v>789</v>
      </c>
      <c r="C892" s="130">
        <f>SUM(C893:C914)</f>
        <v>5943</v>
      </c>
    </row>
    <row r="893" ht="26" customHeight="1" spans="1:3">
      <c r="A893" s="283">
        <v>2130201</v>
      </c>
      <c r="B893" s="283" t="s">
        <v>135</v>
      </c>
      <c r="C893" s="132">
        <v>1282</v>
      </c>
    </row>
    <row r="894" ht="26" hidden="1" customHeight="1" spans="1:3">
      <c r="A894" s="283">
        <v>2130202</v>
      </c>
      <c r="B894" s="283" t="s">
        <v>136</v>
      </c>
      <c r="C894" s="287"/>
    </row>
    <row r="895" ht="26" hidden="1" customHeight="1" spans="1:3">
      <c r="A895" s="283">
        <v>2130203</v>
      </c>
      <c r="B895" s="283" t="s">
        <v>137</v>
      </c>
      <c r="C895" s="287"/>
    </row>
    <row r="896" ht="26" customHeight="1" spans="1:3">
      <c r="A896" s="283">
        <v>2130204</v>
      </c>
      <c r="B896" s="283" t="s">
        <v>790</v>
      </c>
      <c r="C896" s="132">
        <v>488</v>
      </c>
    </row>
    <row r="897" ht="26" customHeight="1" spans="1:3">
      <c r="A897" s="283">
        <v>2130205</v>
      </c>
      <c r="B897" s="283" t="s">
        <v>791</v>
      </c>
      <c r="C897" s="132">
        <v>853</v>
      </c>
    </row>
    <row r="898" ht="26" hidden="1" customHeight="1" spans="1:3">
      <c r="A898" s="283">
        <v>2130206</v>
      </c>
      <c r="B898" s="283" t="s">
        <v>792</v>
      </c>
      <c r="C898" s="287"/>
    </row>
    <row r="899" ht="26" customHeight="1" spans="1:3">
      <c r="A899" s="283">
        <v>2130207</v>
      </c>
      <c r="B899" s="283" t="s">
        <v>793</v>
      </c>
      <c r="C899" s="132">
        <v>42</v>
      </c>
    </row>
    <row r="900" ht="26" customHeight="1" spans="1:3">
      <c r="A900" s="283">
        <v>2130209</v>
      </c>
      <c r="B900" s="283" t="s">
        <v>794</v>
      </c>
      <c r="C900" s="132">
        <v>2</v>
      </c>
    </row>
    <row r="901" ht="26" customHeight="1" spans="1:3">
      <c r="A901" s="283">
        <v>2130211</v>
      </c>
      <c r="B901" s="283" t="s">
        <v>795</v>
      </c>
      <c r="C901" s="132">
        <v>106</v>
      </c>
    </row>
    <row r="902" ht="26" hidden="1" customHeight="1" spans="1:3">
      <c r="A902" s="283">
        <v>2130212</v>
      </c>
      <c r="B902" s="283" t="s">
        <v>796</v>
      </c>
      <c r="C902" s="287"/>
    </row>
    <row r="903" ht="26" hidden="1" customHeight="1" spans="1:3">
      <c r="A903" s="283">
        <v>2130213</v>
      </c>
      <c r="B903" s="283" t="s">
        <v>797</v>
      </c>
      <c r="C903" s="287"/>
    </row>
    <row r="904" ht="26" hidden="1" customHeight="1" spans="1:3">
      <c r="A904" s="283">
        <v>2130217</v>
      </c>
      <c r="B904" s="283" t="s">
        <v>798</v>
      </c>
      <c r="C904" s="287"/>
    </row>
    <row r="905" ht="26" hidden="1" customHeight="1" spans="1:3">
      <c r="A905" s="283">
        <v>2130220</v>
      </c>
      <c r="B905" s="283" t="s">
        <v>799</v>
      </c>
      <c r="C905" s="287"/>
    </row>
    <row r="906" ht="26" customHeight="1" spans="1:3">
      <c r="A906" s="283">
        <v>2130221</v>
      </c>
      <c r="B906" s="283" t="s">
        <v>800</v>
      </c>
      <c r="C906" s="132">
        <v>230</v>
      </c>
    </row>
    <row r="907" ht="26" hidden="1" customHeight="1" spans="1:3">
      <c r="A907" s="283">
        <v>2130223</v>
      </c>
      <c r="B907" s="283" t="s">
        <v>801</v>
      </c>
      <c r="C907" s="287"/>
    </row>
    <row r="908" ht="26" hidden="1" customHeight="1" spans="1:3">
      <c r="A908" s="283">
        <v>2130226</v>
      </c>
      <c r="B908" s="283" t="s">
        <v>802</v>
      </c>
      <c r="C908" s="287"/>
    </row>
    <row r="909" ht="26" hidden="1" customHeight="1" spans="1:3">
      <c r="A909" s="283">
        <v>2130227</v>
      </c>
      <c r="B909" s="283" t="s">
        <v>803</v>
      </c>
      <c r="C909" s="287"/>
    </row>
    <row r="910" ht="26" customHeight="1" spans="1:3">
      <c r="A910" s="283">
        <v>2130234</v>
      </c>
      <c r="B910" s="283" t="s">
        <v>804</v>
      </c>
      <c r="C910" s="132">
        <v>359</v>
      </c>
    </row>
    <row r="911" ht="26" customHeight="1" spans="1:3">
      <c r="A911" s="283">
        <v>2130236</v>
      </c>
      <c r="B911" s="283" t="s">
        <v>805</v>
      </c>
      <c r="C911" s="132">
        <v>20</v>
      </c>
    </row>
    <row r="912" ht="26" hidden="1" customHeight="1" spans="1:3">
      <c r="A912" s="283">
        <v>2130237</v>
      </c>
      <c r="B912" s="283" t="s">
        <v>774</v>
      </c>
      <c r="C912" s="287"/>
    </row>
    <row r="913" ht="26" customHeight="1" spans="1:3">
      <c r="A913" s="283">
        <v>2130238</v>
      </c>
      <c r="B913" s="283" t="s">
        <v>806</v>
      </c>
      <c r="C913" s="132">
        <v>35</v>
      </c>
    </row>
    <row r="914" ht="26" customHeight="1" spans="1:3">
      <c r="A914" s="283">
        <v>2130299</v>
      </c>
      <c r="B914" s="283" t="s">
        <v>807</v>
      </c>
      <c r="C914" s="132">
        <v>2526</v>
      </c>
    </row>
    <row r="915" ht="26" customHeight="1" spans="1:3">
      <c r="A915" s="283">
        <v>21303</v>
      </c>
      <c r="B915" s="285" t="s">
        <v>808</v>
      </c>
      <c r="C915" s="130">
        <f>SUM(C916:C942)</f>
        <v>19435</v>
      </c>
    </row>
    <row r="916" ht="26" customHeight="1" spans="1:3">
      <c r="A916" s="283">
        <v>2130301</v>
      </c>
      <c r="B916" s="283" t="s">
        <v>135</v>
      </c>
      <c r="C916" s="132">
        <v>778</v>
      </c>
    </row>
    <row r="917" ht="26" hidden="1" customHeight="1" spans="1:3">
      <c r="A917" s="283">
        <v>2130302</v>
      </c>
      <c r="B917" s="283" t="s">
        <v>136</v>
      </c>
      <c r="C917" s="287"/>
    </row>
    <row r="918" ht="26" hidden="1" customHeight="1" spans="1:3">
      <c r="A918" s="283">
        <v>2130303</v>
      </c>
      <c r="B918" s="283" t="s">
        <v>137</v>
      </c>
      <c r="C918" s="287"/>
    </row>
    <row r="919" ht="26" hidden="1" customHeight="1" spans="1:3">
      <c r="A919" s="283">
        <v>2130304</v>
      </c>
      <c r="B919" s="283" t="s">
        <v>809</v>
      </c>
      <c r="C919" s="287"/>
    </row>
    <row r="920" ht="26" customHeight="1" spans="1:3">
      <c r="A920" s="283">
        <v>2130305</v>
      </c>
      <c r="B920" s="283" t="s">
        <v>810</v>
      </c>
      <c r="C920" s="132">
        <v>9710</v>
      </c>
    </row>
    <row r="921" ht="26" customHeight="1" spans="1:3">
      <c r="A921" s="283">
        <v>2130306</v>
      </c>
      <c r="B921" s="283" t="s">
        <v>811</v>
      </c>
      <c r="C921" s="132">
        <v>2087</v>
      </c>
    </row>
    <row r="922" ht="26" hidden="1" customHeight="1" spans="1:3">
      <c r="A922" s="283">
        <v>2130307</v>
      </c>
      <c r="B922" s="283" t="s">
        <v>812</v>
      </c>
      <c r="C922" s="287"/>
    </row>
    <row r="923" ht="26" hidden="1" customHeight="1" spans="1:3">
      <c r="A923" s="283">
        <v>2130308</v>
      </c>
      <c r="B923" s="283" t="s">
        <v>813</v>
      </c>
      <c r="C923" s="287"/>
    </row>
    <row r="924" ht="26" customHeight="1" spans="1:3">
      <c r="A924" s="283">
        <v>2130309</v>
      </c>
      <c r="B924" s="283" t="s">
        <v>814</v>
      </c>
      <c r="C924" s="132">
        <v>591</v>
      </c>
    </row>
    <row r="925" ht="26" customHeight="1" spans="1:3">
      <c r="A925" s="283">
        <v>2130310</v>
      </c>
      <c r="B925" s="283" t="s">
        <v>815</v>
      </c>
      <c r="C925" s="132">
        <v>61</v>
      </c>
    </row>
    <row r="926" ht="26" customHeight="1" spans="1:3">
      <c r="A926" s="283">
        <v>2130311</v>
      </c>
      <c r="B926" s="283" t="s">
        <v>816</v>
      </c>
      <c r="C926" s="132">
        <v>677</v>
      </c>
    </row>
    <row r="927" ht="26" hidden="1" customHeight="1" spans="1:3">
      <c r="A927" s="283">
        <v>2130312</v>
      </c>
      <c r="B927" s="283" t="s">
        <v>817</v>
      </c>
      <c r="C927" s="287"/>
    </row>
    <row r="928" ht="26" hidden="1" customHeight="1" spans="1:3">
      <c r="A928" s="283">
        <v>2130313</v>
      </c>
      <c r="B928" s="283" t="s">
        <v>818</v>
      </c>
      <c r="C928" s="287"/>
    </row>
    <row r="929" ht="26" customHeight="1" spans="1:3">
      <c r="A929" s="283">
        <v>2130314</v>
      </c>
      <c r="B929" s="283" t="s">
        <v>819</v>
      </c>
      <c r="C929" s="132">
        <v>1182</v>
      </c>
    </row>
    <row r="930" ht="26" customHeight="1" spans="1:3">
      <c r="A930" s="283">
        <v>2130315</v>
      </c>
      <c r="B930" s="283" t="s">
        <v>820</v>
      </c>
      <c r="C930" s="132">
        <v>5</v>
      </c>
    </row>
    <row r="931" ht="26" customHeight="1" spans="1:3">
      <c r="A931" s="283">
        <v>2130316</v>
      </c>
      <c r="B931" s="283" t="s">
        <v>821</v>
      </c>
      <c r="C931" s="132">
        <v>479</v>
      </c>
    </row>
    <row r="932" ht="26" hidden="1" customHeight="1" spans="1:3">
      <c r="A932" s="283">
        <v>2130317</v>
      </c>
      <c r="B932" s="283" t="s">
        <v>822</v>
      </c>
      <c r="C932" s="287"/>
    </row>
    <row r="933" ht="26" hidden="1" customHeight="1" spans="1:3">
      <c r="A933" s="283">
        <v>2130318</v>
      </c>
      <c r="B933" s="283" t="s">
        <v>823</v>
      </c>
      <c r="C933" s="287"/>
    </row>
    <row r="934" ht="26" hidden="1" customHeight="1" spans="1:3">
      <c r="A934" s="283">
        <v>2130319</v>
      </c>
      <c r="B934" s="283" t="s">
        <v>824</v>
      </c>
      <c r="C934" s="287"/>
    </row>
    <row r="935" ht="26" customHeight="1" spans="1:3">
      <c r="A935" s="283">
        <v>2130321</v>
      </c>
      <c r="B935" s="283" t="s">
        <v>825</v>
      </c>
      <c r="C935" s="132">
        <v>973</v>
      </c>
    </row>
    <row r="936" ht="26" hidden="1" customHeight="1" spans="1:3">
      <c r="A936" s="283">
        <v>2130322</v>
      </c>
      <c r="B936" s="283" t="s">
        <v>826</v>
      </c>
      <c r="C936" s="287"/>
    </row>
    <row r="937" ht="26" hidden="1" customHeight="1" spans="1:3">
      <c r="A937" s="283">
        <v>2130333</v>
      </c>
      <c r="B937" s="283" t="s">
        <v>801</v>
      </c>
      <c r="C937" s="287"/>
    </row>
    <row r="938" ht="26" hidden="1" customHeight="1" spans="1:3">
      <c r="A938" s="283">
        <v>2130334</v>
      </c>
      <c r="B938" s="283" t="s">
        <v>827</v>
      </c>
      <c r="C938" s="287"/>
    </row>
    <row r="939" ht="26" hidden="1" customHeight="1" spans="1:3">
      <c r="A939" s="283">
        <v>2130335</v>
      </c>
      <c r="B939" s="283" t="s">
        <v>828</v>
      </c>
      <c r="C939" s="287"/>
    </row>
    <row r="940" ht="26" hidden="1" customHeight="1" spans="1:3">
      <c r="A940" s="283">
        <v>2130336</v>
      </c>
      <c r="B940" s="283" t="s">
        <v>829</v>
      </c>
      <c r="C940" s="287"/>
    </row>
    <row r="941" ht="26" hidden="1" customHeight="1" spans="1:3">
      <c r="A941" s="283">
        <v>2130337</v>
      </c>
      <c r="B941" s="283" t="s">
        <v>830</v>
      </c>
      <c r="C941" s="287"/>
    </row>
    <row r="942" ht="26" customHeight="1" spans="1:3">
      <c r="A942" s="283">
        <v>2130399</v>
      </c>
      <c r="B942" s="283" t="s">
        <v>831</v>
      </c>
      <c r="C942" s="132">
        <v>2892</v>
      </c>
    </row>
    <row r="943" ht="26" customHeight="1" spans="1:3">
      <c r="A943" s="283">
        <v>21305</v>
      </c>
      <c r="B943" s="285" t="s">
        <v>832</v>
      </c>
      <c r="C943" s="130">
        <f>SUM(C944:C953)</f>
        <v>12242</v>
      </c>
    </row>
    <row r="944" ht="26" customHeight="1" spans="1:3">
      <c r="A944" s="283">
        <v>2130501</v>
      </c>
      <c r="B944" s="283" t="s">
        <v>135</v>
      </c>
      <c r="C944" s="132">
        <v>101</v>
      </c>
    </row>
    <row r="945" ht="26" hidden="1" customHeight="1" spans="1:3">
      <c r="A945" s="283">
        <v>2130502</v>
      </c>
      <c r="B945" s="283" t="s">
        <v>136</v>
      </c>
      <c r="C945" s="287"/>
    </row>
    <row r="946" ht="26" hidden="1" customHeight="1" spans="1:3">
      <c r="A946" s="283">
        <v>2130503</v>
      </c>
      <c r="B946" s="283" t="s">
        <v>137</v>
      </c>
      <c r="C946" s="287"/>
    </row>
    <row r="947" ht="26" customHeight="1" spans="1:3">
      <c r="A947" s="283">
        <v>2130504</v>
      </c>
      <c r="B947" s="283" t="s">
        <v>833</v>
      </c>
      <c r="C947" s="132">
        <v>4318</v>
      </c>
    </row>
    <row r="948" ht="26" customHeight="1" spans="1:3">
      <c r="A948" s="283">
        <v>2130505</v>
      </c>
      <c r="B948" s="283" t="s">
        <v>834</v>
      </c>
      <c r="C948" s="132">
        <v>5361</v>
      </c>
    </row>
    <row r="949" ht="26" hidden="1" customHeight="1" spans="1:3">
      <c r="A949" s="283">
        <v>2130506</v>
      </c>
      <c r="B949" s="283" t="s">
        <v>835</v>
      </c>
      <c r="C949" s="287"/>
    </row>
    <row r="950" ht="26" hidden="1" customHeight="1" spans="1:3">
      <c r="A950" s="283">
        <v>2130507</v>
      </c>
      <c r="B950" s="283" t="s">
        <v>836</v>
      </c>
      <c r="C950" s="287"/>
    </row>
    <row r="951" ht="26" hidden="1" customHeight="1" spans="1:3">
      <c r="A951" s="283">
        <v>2130508</v>
      </c>
      <c r="B951" s="283" t="s">
        <v>837</v>
      </c>
      <c r="C951" s="287"/>
    </row>
    <row r="952" ht="26" hidden="1" customHeight="1" spans="1:3">
      <c r="A952" s="283">
        <v>2130550</v>
      </c>
      <c r="B952" s="283" t="s">
        <v>144</v>
      </c>
      <c r="C952" s="287"/>
    </row>
    <row r="953" ht="26" customHeight="1" spans="1:3">
      <c r="A953" s="283">
        <v>2130599</v>
      </c>
      <c r="B953" s="283" t="s">
        <v>838</v>
      </c>
      <c r="C953" s="132">
        <v>2462</v>
      </c>
    </row>
    <row r="954" ht="26" customHeight="1" spans="1:3">
      <c r="A954" s="283">
        <v>21307</v>
      </c>
      <c r="B954" s="285" t="s">
        <v>839</v>
      </c>
      <c r="C954" s="130">
        <f>SUM(C955:C960)</f>
        <v>8061</v>
      </c>
    </row>
    <row r="955" ht="26" customHeight="1" spans="1:3">
      <c r="A955" s="283">
        <v>2130701</v>
      </c>
      <c r="B955" s="283" t="s">
        <v>840</v>
      </c>
      <c r="C955" s="132">
        <v>1990</v>
      </c>
    </row>
    <row r="956" ht="26" hidden="1" customHeight="1" spans="1:3">
      <c r="A956" s="283">
        <v>2130704</v>
      </c>
      <c r="B956" s="283" t="s">
        <v>841</v>
      </c>
      <c r="C956" s="287"/>
    </row>
    <row r="957" ht="26" customHeight="1" spans="1:3">
      <c r="A957" s="283">
        <v>2130705</v>
      </c>
      <c r="B957" s="283" t="s">
        <v>842</v>
      </c>
      <c r="C957" s="132">
        <v>4931</v>
      </c>
    </row>
    <row r="958" ht="26" hidden="1" customHeight="1" spans="1:3">
      <c r="A958" s="283">
        <v>2130706</v>
      </c>
      <c r="B958" s="283" t="s">
        <v>843</v>
      </c>
      <c r="C958" s="287"/>
    </row>
    <row r="959" ht="26" customHeight="1" spans="1:3">
      <c r="A959" s="283">
        <v>2130707</v>
      </c>
      <c r="B959" s="283" t="s">
        <v>844</v>
      </c>
      <c r="C959" s="132">
        <v>913</v>
      </c>
    </row>
    <row r="960" ht="26" customHeight="1" spans="1:3">
      <c r="A960" s="283">
        <v>2130799</v>
      </c>
      <c r="B960" s="283" t="s">
        <v>845</v>
      </c>
      <c r="C960" s="132">
        <v>227</v>
      </c>
    </row>
    <row r="961" ht="26" customHeight="1" spans="1:3">
      <c r="A961" s="283">
        <v>21308</v>
      </c>
      <c r="B961" s="285" t="s">
        <v>846</v>
      </c>
      <c r="C961" s="130">
        <f>SUM(C962:C966)</f>
        <v>7557</v>
      </c>
    </row>
    <row r="962" ht="26" hidden="1" customHeight="1" spans="1:3">
      <c r="A962" s="283">
        <v>2130801</v>
      </c>
      <c r="B962" s="283" t="s">
        <v>847</v>
      </c>
      <c r="C962" s="287"/>
    </row>
    <row r="963" ht="26" customHeight="1" spans="1:3">
      <c r="A963" s="283">
        <v>2130803</v>
      </c>
      <c r="B963" s="283" t="s">
        <v>848</v>
      </c>
      <c r="C963" s="132">
        <v>6969</v>
      </c>
    </row>
    <row r="964" ht="26" customHeight="1" spans="1:3">
      <c r="A964" s="283">
        <v>2130804</v>
      </c>
      <c r="B964" s="283" t="s">
        <v>849</v>
      </c>
      <c r="C964" s="132">
        <v>578</v>
      </c>
    </row>
    <row r="965" ht="26" hidden="1" customHeight="1" spans="1:3">
      <c r="A965" s="283">
        <v>2130805</v>
      </c>
      <c r="B965" s="283" t="s">
        <v>850</v>
      </c>
      <c r="C965" s="287"/>
    </row>
    <row r="966" ht="26" customHeight="1" spans="1:3">
      <c r="A966" s="283">
        <v>2130899</v>
      </c>
      <c r="B966" s="283" t="s">
        <v>851</v>
      </c>
      <c r="C966" s="132">
        <v>10</v>
      </c>
    </row>
    <row r="967" ht="26" customHeight="1" spans="1:3">
      <c r="A967" s="283">
        <v>21309</v>
      </c>
      <c r="B967" s="285" t="s">
        <v>852</v>
      </c>
      <c r="C967" s="130">
        <f>SUM(C968:C969)</f>
        <v>4797</v>
      </c>
    </row>
    <row r="968" ht="26" customHeight="1" spans="1:3">
      <c r="A968" s="283">
        <v>2130901</v>
      </c>
      <c r="B968" s="283" t="s">
        <v>853</v>
      </c>
      <c r="C968" s="132">
        <v>1558</v>
      </c>
    </row>
    <row r="969" ht="26" customHeight="1" spans="1:3">
      <c r="A969" s="283">
        <v>2130999</v>
      </c>
      <c r="B969" s="283" t="s">
        <v>854</v>
      </c>
      <c r="C969" s="132">
        <v>3239</v>
      </c>
    </row>
    <row r="970" ht="26" customHeight="1" spans="1:3">
      <c r="A970" s="283">
        <v>21399</v>
      </c>
      <c r="B970" s="285" t="s">
        <v>855</v>
      </c>
      <c r="C970" s="130">
        <f>C971+C972</f>
        <v>1072</v>
      </c>
    </row>
    <row r="971" ht="26" hidden="1" customHeight="1" spans="1:3">
      <c r="A971" s="283">
        <v>2139901</v>
      </c>
      <c r="B971" s="283" t="s">
        <v>856</v>
      </c>
      <c r="C971" s="287"/>
    </row>
    <row r="972" ht="26" customHeight="1" spans="1:3">
      <c r="A972" s="283">
        <v>2139999</v>
      </c>
      <c r="B972" s="283" t="s">
        <v>857</v>
      </c>
      <c r="C972" s="132">
        <v>1072</v>
      </c>
    </row>
    <row r="973" ht="26" customHeight="1" spans="1:3">
      <c r="A973" s="283">
        <v>214</v>
      </c>
      <c r="B973" s="285" t="s">
        <v>858</v>
      </c>
      <c r="C973" s="130">
        <f>SUM(C974,C995,C1005,C1015,C1022)</f>
        <v>19545</v>
      </c>
    </row>
    <row r="974" ht="26" customHeight="1" spans="1:3">
      <c r="A974" s="283">
        <v>21401</v>
      </c>
      <c r="B974" s="285" t="s">
        <v>859</v>
      </c>
      <c r="C974" s="130">
        <f>SUM(C975:C994)</f>
        <v>13441</v>
      </c>
    </row>
    <row r="975" ht="26" customHeight="1" spans="1:3">
      <c r="A975" s="283">
        <v>2140101</v>
      </c>
      <c r="B975" s="283" t="s">
        <v>135</v>
      </c>
      <c r="C975" s="132">
        <v>3364</v>
      </c>
    </row>
    <row r="976" ht="26" hidden="1" customHeight="1" spans="1:3">
      <c r="A976" s="283">
        <v>2140102</v>
      </c>
      <c r="B976" s="283" t="s">
        <v>136</v>
      </c>
      <c r="C976" s="287"/>
    </row>
    <row r="977" ht="26" hidden="1" customHeight="1" spans="1:3">
      <c r="A977" s="283">
        <v>2140103</v>
      </c>
      <c r="B977" s="283" t="s">
        <v>137</v>
      </c>
      <c r="C977" s="287"/>
    </row>
    <row r="978" ht="26" customHeight="1" spans="1:3">
      <c r="A978" s="283">
        <v>2140104</v>
      </c>
      <c r="B978" s="283" t="s">
        <v>860</v>
      </c>
      <c r="C978" s="132">
        <v>3407</v>
      </c>
    </row>
    <row r="979" ht="26" customHeight="1" spans="1:3">
      <c r="A979" s="283">
        <v>2140106</v>
      </c>
      <c r="B979" s="283" t="s">
        <v>861</v>
      </c>
      <c r="C979" s="132">
        <v>3875</v>
      </c>
    </row>
    <row r="980" ht="26" hidden="1" customHeight="1" spans="1:3">
      <c r="A980" s="283">
        <v>2140109</v>
      </c>
      <c r="B980" s="283" t="s">
        <v>862</v>
      </c>
      <c r="C980" s="287"/>
    </row>
    <row r="981" ht="26" customHeight="1" spans="1:3">
      <c r="A981" s="283">
        <v>2140110</v>
      </c>
      <c r="B981" s="283" t="s">
        <v>863</v>
      </c>
      <c r="C981" s="132">
        <v>122</v>
      </c>
    </row>
    <row r="982" ht="26" customHeight="1" spans="1:3">
      <c r="A982" s="283">
        <v>2140112</v>
      </c>
      <c r="B982" s="283" t="s">
        <v>864</v>
      </c>
      <c r="C982" s="132">
        <v>663</v>
      </c>
    </row>
    <row r="983" ht="26" customHeight="1" spans="1:3">
      <c r="A983" s="283">
        <v>2140114</v>
      </c>
      <c r="B983" s="283" t="s">
        <v>865</v>
      </c>
      <c r="C983" s="132">
        <v>10</v>
      </c>
    </row>
    <row r="984" ht="26" hidden="1" customHeight="1" spans="1:3">
      <c r="A984" s="283">
        <v>2140122</v>
      </c>
      <c r="B984" s="283" t="s">
        <v>866</v>
      </c>
      <c r="C984" s="287"/>
    </row>
    <row r="985" ht="26" customHeight="1" spans="1:3">
      <c r="A985" s="283">
        <v>2140123</v>
      </c>
      <c r="B985" s="283" t="s">
        <v>867</v>
      </c>
      <c r="C985" s="132">
        <v>257</v>
      </c>
    </row>
    <row r="986" ht="26" hidden="1" customHeight="1" spans="1:3">
      <c r="A986" s="283">
        <v>2140127</v>
      </c>
      <c r="B986" s="283" t="s">
        <v>868</v>
      </c>
      <c r="C986" s="287"/>
    </row>
    <row r="987" ht="26" hidden="1" customHeight="1" spans="1:3">
      <c r="A987" s="283">
        <v>2140128</v>
      </c>
      <c r="B987" s="283" t="s">
        <v>869</v>
      </c>
      <c r="C987" s="287"/>
    </row>
    <row r="988" ht="26" hidden="1" customHeight="1" spans="1:3">
      <c r="A988" s="283">
        <v>2140129</v>
      </c>
      <c r="B988" s="283" t="s">
        <v>870</v>
      </c>
      <c r="C988" s="287"/>
    </row>
    <row r="989" ht="26" hidden="1" customHeight="1" spans="1:3">
      <c r="A989" s="283">
        <v>2140130</v>
      </c>
      <c r="B989" s="283" t="s">
        <v>871</v>
      </c>
      <c r="C989" s="287"/>
    </row>
    <row r="990" ht="26" hidden="1" customHeight="1" spans="1:3">
      <c r="A990" s="283">
        <v>2140131</v>
      </c>
      <c r="B990" s="283" t="s">
        <v>872</v>
      </c>
      <c r="C990" s="287"/>
    </row>
    <row r="991" ht="26" hidden="1" customHeight="1" spans="1:3">
      <c r="A991" s="283">
        <v>2140133</v>
      </c>
      <c r="B991" s="283" t="s">
        <v>873</v>
      </c>
      <c r="C991" s="287"/>
    </row>
    <row r="992" ht="26" hidden="1" customHeight="1" spans="1:3">
      <c r="A992" s="283">
        <v>2140136</v>
      </c>
      <c r="B992" s="283" t="s">
        <v>874</v>
      </c>
      <c r="C992" s="287"/>
    </row>
    <row r="993" ht="26" hidden="1" customHeight="1" spans="1:3">
      <c r="A993" s="283">
        <v>2140138</v>
      </c>
      <c r="B993" s="283" t="s">
        <v>875</v>
      </c>
      <c r="C993" s="287"/>
    </row>
    <row r="994" ht="26" customHeight="1" spans="1:3">
      <c r="A994" s="283">
        <v>2140199</v>
      </c>
      <c r="B994" s="283" t="s">
        <v>876</v>
      </c>
      <c r="C994" s="132">
        <v>1743</v>
      </c>
    </row>
    <row r="995" ht="26" customHeight="1" spans="1:3">
      <c r="A995" s="283">
        <v>21402</v>
      </c>
      <c r="B995" s="285" t="s">
        <v>877</v>
      </c>
      <c r="C995" s="130">
        <f>SUM(C996:C1004)</f>
        <v>9</v>
      </c>
    </row>
    <row r="996" ht="26" hidden="1" customHeight="1" spans="1:3">
      <c r="A996" s="283">
        <v>2140201</v>
      </c>
      <c r="B996" s="283" t="s">
        <v>135</v>
      </c>
      <c r="C996" s="287"/>
    </row>
    <row r="997" ht="26" hidden="1" customHeight="1" spans="1:3">
      <c r="A997" s="283">
        <v>2140202</v>
      </c>
      <c r="B997" s="283" t="s">
        <v>136</v>
      </c>
      <c r="C997" s="287"/>
    </row>
    <row r="998" ht="26" hidden="1" customHeight="1" spans="1:3">
      <c r="A998" s="283">
        <v>2140203</v>
      </c>
      <c r="B998" s="283" t="s">
        <v>137</v>
      </c>
      <c r="C998" s="287"/>
    </row>
    <row r="999" ht="26" hidden="1" customHeight="1" spans="1:3">
      <c r="A999" s="283">
        <v>2140204</v>
      </c>
      <c r="B999" s="283" t="s">
        <v>878</v>
      </c>
      <c r="C999" s="287"/>
    </row>
    <row r="1000" ht="26" hidden="1" customHeight="1" spans="1:3">
      <c r="A1000" s="283">
        <v>2140205</v>
      </c>
      <c r="B1000" s="283" t="s">
        <v>879</v>
      </c>
      <c r="C1000" s="287"/>
    </row>
    <row r="1001" ht="26" hidden="1" customHeight="1" spans="1:3">
      <c r="A1001" s="283">
        <v>2140206</v>
      </c>
      <c r="B1001" s="283" t="s">
        <v>880</v>
      </c>
      <c r="C1001" s="287"/>
    </row>
    <row r="1002" ht="26" hidden="1" customHeight="1" spans="1:3">
      <c r="A1002" s="283">
        <v>2140207</v>
      </c>
      <c r="B1002" s="283" t="s">
        <v>881</v>
      </c>
      <c r="C1002" s="287"/>
    </row>
    <row r="1003" ht="26" hidden="1" customHeight="1" spans="1:3">
      <c r="A1003" s="283">
        <v>2140208</v>
      </c>
      <c r="B1003" s="283" t="s">
        <v>882</v>
      </c>
      <c r="C1003" s="287"/>
    </row>
    <row r="1004" ht="26" customHeight="1" spans="1:3">
      <c r="A1004" s="283">
        <v>2140299</v>
      </c>
      <c r="B1004" s="283" t="s">
        <v>883</v>
      </c>
      <c r="C1004" s="132">
        <v>9</v>
      </c>
    </row>
    <row r="1005" ht="26" hidden="1" customHeight="1" spans="1:3">
      <c r="A1005" s="283">
        <v>21403</v>
      </c>
      <c r="B1005" s="285" t="s">
        <v>884</v>
      </c>
      <c r="C1005" s="288">
        <f>SUM(C1006:C1014)</f>
        <v>0</v>
      </c>
    </row>
    <row r="1006" ht="26" hidden="1" customHeight="1" spans="1:3">
      <c r="A1006" s="283">
        <v>2140301</v>
      </c>
      <c r="B1006" s="283" t="s">
        <v>135</v>
      </c>
      <c r="C1006" s="287"/>
    </row>
    <row r="1007" ht="26" hidden="1" customHeight="1" spans="1:3">
      <c r="A1007" s="283">
        <v>2140302</v>
      </c>
      <c r="B1007" s="283" t="s">
        <v>136</v>
      </c>
      <c r="C1007" s="287"/>
    </row>
    <row r="1008" ht="26" hidden="1" customHeight="1" spans="1:3">
      <c r="A1008" s="283">
        <v>2140303</v>
      </c>
      <c r="B1008" s="283" t="s">
        <v>137</v>
      </c>
      <c r="C1008" s="287"/>
    </row>
    <row r="1009" ht="26" hidden="1" customHeight="1" spans="1:3">
      <c r="A1009" s="283">
        <v>2140304</v>
      </c>
      <c r="B1009" s="283" t="s">
        <v>885</v>
      </c>
      <c r="C1009" s="287"/>
    </row>
    <row r="1010" ht="26" hidden="1" customHeight="1" spans="1:3">
      <c r="A1010" s="283">
        <v>2140305</v>
      </c>
      <c r="B1010" s="283" t="s">
        <v>886</v>
      </c>
      <c r="C1010" s="287"/>
    </row>
    <row r="1011" ht="26" hidden="1" customHeight="1" spans="1:3">
      <c r="A1011" s="283">
        <v>2140306</v>
      </c>
      <c r="B1011" s="283" t="s">
        <v>887</v>
      </c>
      <c r="C1011" s="287"/>
    </row>
    <row r="1012" ht="26" hidden="1" customHeight="1" spans="1:3">
      <c r="A1012" s="283">
        <v>2140307</v>
      </c>
      <c r="B1012" s="283" t="s">
        <v>888</v>
      </c>
      <c r="C1012" s="287"/>
    </row>
    <row r="1013" ht="26" hidden="1" customHeight="1" spans="1:3">
      <c r="A1013" s="283">
        <v>2140308</v>
      </c>
      <c r="B1013" s="283" t="s">
        <v>889</v>
      </c>
      <c r="C1013" s="287"/>
    </row>
    <row r="1014" ht="26" hidden="1" customHeight="1" spans="1:3">
      <c r="A1014" s="283">
        <v>2140399</v>
      </c>
      <c r="B1014" s="283" t="s">
        <v>890</v>
      </c>
      <c r="C1014" s="287"/>
    </row>
    <row r="1015" ht="26" hidden="1" customHeight="1" spans="1:3">
      <c r="A1015" s="283">
        <v>21405</v>
      </c>
      <c r="B1015" s="285" t="s">
        <v>891</v>
      </c>
      <c r="C1015" s="288">
        <f>SUM(C1016:C1021)</f>
        <v>0</v>
      </c>
    </row>
    <row r="1016" ht="26" hidden="1" customHeight="1" spans="1:3">
      <c r="A1016" s="283">
        <v>2140501</v>
      </c>
      <c r="B1016" s="283" t="s">
        <v>135</v>
      </c>
      <c r="C1016" s="287"/>
    </row>
    <row r="1017" ht="26" hidden="1" customHeight="1" spans="1:3">
      <c r="A1017" s="283">
        <v>2140502</v>
      </c>
      <c r="B1017" s="283" t="s">
        <v>136</v>
      </c>
      <c r="C1017" s="287"/>
    </row>
    <row r="1018" ht="26" hidden="1" customHeight="1" spans="1:3">
      <c r="A1018" s="283">
        <v>2140503</v>
      </c>
      <c r="B1018" s="283" t="s">
        <v>137</v>
      </c>
      <c r="C1018" s="287"/>
    </row>
    <row r="1019" ht="26" hidden="1" customHeight="1" spans="1:3">
      <c r="A1019" s="283">
        <v>2140504</v>
      </c>
      <c r="B1019" s="283" t="s">
        <v>882</v>
      </c>
      <c r="C1019" s="287"/>
    </row>
    <row r="1020" ht="26" hidden="1" customHeight="1" spans="1:3">
      <c r="A1020" s="283">
        <v>2140505</v>
      </c>
      <c r="B1020" s="283" t="s">
        <v>892</v>
      </c>
      <c r="C1020" s="287"/>
    </row>
    <row r="1021" ht="26" hidden="1" customHeight="1" spans="1:3">
      <c r="A1021" s="283">
        <v>2140599</v>
      </c>
      <c r="B1021" s="283" t="s">
        <v>893</v>
      </c>
      <c r="C1021" s="287"/>
    </row>
    <row r="1022" ht="26" customHeight="1" spans="1:3">
      <c r="A1022" s="283">
        <v>21499</v>
      </c>
      <c r="B1022" s="285" t="s">
        <v>894</v>
      </c>
      <c r="C1022" s="130">
        <f>SUM(C1023:C1024)</f>
        <v>6095</v>
      </c>
    </row>
    <row r="1023" ht="26" customHeight="1" spans="1:3">
      <c r="A1023" s="283">
        <v>2149901</v>
      </c>
      <c r="B1023" s="283" t="s">
        <v>895</v>
      </c>
      <c r="C1023" s="132">
        <v>85</v>
      </c>
    </row>
    <row r="1024" ht="26" customHeight="1" spans="1:3">
      <c r="A1024" s="283">
        <v>2149999</v>
      </c>
      <c r="B1024" s="283" t="s">
        <v>896</v>
      </c>
      <c r="C1024" s="132">
        <v>6010</v>
      </c>
    </row>
    <row r="1025" ht="26" customHeight="1" spans="1:3">
      <c r="A1025" s="283">
        <v>215</v>
      </c>
      <c r="B1025" s="285" t="s">
        <v>897</v>
      </c>
      <c r="C1025" s="130">
        <f>SUM(C1026,C1036,C1052,C1057,C1068,C1075,C1083)</f>
        <v>3599</v>
      </c>
    </row>
    <row r="1026" ht="26" hidden="1" customHeight="1" spans="1:3">
      <c r="A1026" s="283">
        <v>21501</v>
      </c>
      <c r="B1026" s="285" t="s">
        <v>898</v>
      </c>
      <c r="C1026" s="288">
        <f>SUM(C1027:C1035)</f>
        <v>0</v>
      </c>
    </row>
    <row r="1027" ht="26" hidden="1" customHeight="1" spans="1:3">
      <c r="A1027" s="283">
        <v>2150101</v>
      </c>
      <c r="B1027" s="283" t="s">
        <v>135</v>
      </c>
      <c r="C1027" s="287"/>
    </row>
    <row r="1028" ht="26" hidden="1" customHeight="1" spans="1:3">
      <c r="A1028" s="283">
        <v>2150102</v>
      </c>
      <c r="B1028" s="283" t="s">
        <v>136</v>
      </c>
      <c r="C1028" s="287"/>
    </row>
    <row r="1029" ht="26" hidden="1" customHeight="1" spans="1:3">
      <c r="A1029" s="283">
        <v>2150103</v>
      </c>
      <c r="B1029" s="283" t="s">
        <v>137</v>
      </c>
      <c r="C1029" s="287"/>
    </row>
    <row r="1030" ht="26" hidden="1" customHeight="1" spans="1:3">
      <c r="A1030" s="283">
        <v>2150104</v>
      </c>
      <c r="B1030" s="283" t="s">
        <v>899</v>
      </c>
      <c r="C1030" s="287"/>
    </row>
    <row r="1031" ht="26" hidden="1" customHeight="1" spans="1:3">
      <c r="A1031" s="283">
        <v>2150105</v>
      </c>
      <c r="B1031" s="283" t="s">
        <v>900</v>
      </c>
      <c r="C1031" s="287"/>
    </row>
    <row r="1032" ht="26" hidden="1" customHeight="1" spans="1:3">
      <c r="A1032" s="283">
        <v>2150106</v>
      </c>
      <c r="B1032" s="283" t="s">
        <v>901</v>
      </c>
      <c r="C1032" s="287"/>
    </row>
    <row r="1033" ht="26" hidden="1" customHeight="1" spans="1:3">
      <c r="A1033" s="283">
        <v>2150107</v>
      </c>
      <c r="B1033" s="283" t="s">
        <v>902</v>
      </c>
      <c r="C1033" s="287"/>
    </row>
    <row r="1034" ht="26" hidden="1" customHeight="1" spans="1:3">
      <c r="A1034" s="283">
        <v>2150108</v>
      </c>
      <c r="B1034" s="283" t="s">
        <v>903</v>
      </c>
      <c r="C1034" s="287"/>
    </row>
    <row r="1035" ht="26" hidden="1" customHeight="1" spans="1:3">
      <c r="A1035" s="283">
        <v>2150199</v>
      </c>
      <c r="B1035" s="283" t="s">
        <v>904</v>
      </c>
      <c r="C1035" s="287"/>
    </row>
    <row r="1036" ht="26" customHeight="1" spans="1:3">
      <c r="A1036" s="283">
        <v>21502</v>
      </c>
      <c r="B1036" s="285" t="s">
        <v>905</v>
      </c>
      <c r="C1036" s="130">
        <f>SUM(C1037:C1051)</f>
        <v>1557</v>
      </c>
    </row>
    <row r="1037" ht="26" hidden="1" customHeight="1" spans="1:3">
      <c r="A1037" s="283">
        <v>2150201</v>
      </c>
      <c r="B1037" s="283" t="s">
        <v>135</v>
      </c>
      <c r="C1037" s="287"/>
    </row>
    <row r="1038" ht="26" hidden="1" customHeight="1" spans="1:3">
      <c r="A1038" s="283">
        <v>2150202</v>
      </c>
      <c r="B1038" s="283" t="s">
        <v>136</v>
      </c>
      <c r="C1038" s="287"/>
    </row>
    <row r="1039" ht="26" hidden="1" customHeight="1" spans="1:3">
      <c r="A1039" s="283">
        <v>2150203</v>
      </c>
      <c r="B1039" s="283" t="s">
        <v>137</v>
      </c>
      <c r="C1039" s="287"/>
    </row>
    <row r="1040" ht="26" hidden="1" customHeight="1" spans="1:3">
      <c r="A1040" s="283">
        <v>2150204</v>
      </c>
      <c r="B1040" s="283" t="s">
        <v>906</v>
      </c>
      <c r="C1040" s="287"/>
    </row>
    <row r="1041" ht="26" hidden="1" customHeight="1" spans="1:3">
      <c r="A1041" s="283">
        <v>2150205</v>
      </c>
      <c r="B1041" s="283" t="s">
        <v>907</v>
      </c>
      <c r="C1041" s="287"/>
    </row>
    <row r="1042" ht="26" hidden="1" customHeight="1" spans="1:3">
      <c r="A1042" s="283">
        <v>2150206</v>
      </c>
      <c r="B1042" s="283" t="s">
        <v>908</v>
      </c>
      <c r="C1042" s="287"/>
    </row>
    <row r="1043" ht="26" hidden="1" customHeight="1" spans="1:3">
      <c r="A1043" s="283">
        <v>2150207</v>
      </c>
      <c r="B1043" s="283" t="s">
        <v>909</v>
      </c>
      <c r="C1043" s="287"/>
    </row>
    <row r="1044" ht="26" hidden="1" customHeight="1" spans="1:3">
      <c r="A1044" s="283">
        <v>2150208</v>
      </c>
      <c r="B1044" s="283" t="s">
        <v>910</v>
      </c>
      <c r="C1044" s="287"/>
    </row>
    <row r="1045" ht="26" hidden="1" customHeight="1" spans="1:3">
      <c r="A1045" s="283">
        <v>2150209</v>
      </c>
      <c r="B1045" s="283" t="s">
        <v>911</v>
      </c>
      <c r="C1045" s="287"/>
    </row>
    <row r="1046" ht="26" hidden="1" customHeight="1" spans="1:3">
      <c r="A1046" s="283">
        <v>2150210</v>
      </c>
      <c r="B1046" s="283" t="s">
        <v>912</v>
      </c>
      <c r="C1046" s="287"/>
    </row>
    <row r="1047" ht="26" hidden="1" customHeight="1" spans="1:3">
      <c r="A1047" s="283">
        <v>2150212</v>
      </c>
      <c r="B1047" s="283" t="s">
        <v>913</v>
      </c>
      <c r="C1047" s="287"/>
    </row>
    <row r="1048" ht="26" hidden="1" customHeight="1" spans="1:3">
      <c r="A1048" s="283">
        <v>2150213</v>
      </c>
      <c r="B1048" s="283" t="s">
        <v>914</v>
      </c>
      <c r="C1048" s="287"/>
    </row>
    <row r="1049" ht="26" hidden="1" customHeight="1" spans="1:3">
      <c r="A1049" s="283">
        <v>2150214</v>
      </c>
      <c r="B1049" s="283" t="s">
        <v>915</v>
      </c>
      <c r="C1049" s="287"/>
    </row>
    <row r="1050" ht="26" hidden="1" customHeight="1" spans="1:3">
      <c r="A1050" s="283">
        <v>2150215</v>
      </c>
      <c r="B1050" s="283" t="s">
        <v>916</v>
      </c>
      <c r="C1050" s="287"/>
    </row>
    <row r="1051" ht="26" customHeight="1" spans="1:3">
      <c r="A1051" s="283">
        <v>2150299</v>
      </c>
      <c r="B1051" s="283" t="s">
        <v>917</v>
      </c>
      <c r="C1051" s="132">
        <v>1557</v>
      </c>
    </row>
    <row r="1052" ht="26" hidden="1" customHeight="1" spans="1:3">
      <c r="A1052" s="283">
        <v>21503</v>
      </c>
      <c r="B1052" s="285" t="s">
        <v>918</v>
      </c>
      <c r="C1052" s="288">
        <f>SUM(C1053:C1056)</f>
        <v>0</v>
      </c>
    </row>
    <row r="1053" ht="26" hidden="1" customHeight="1" spans="1:3">
      <c r="A1053" s="283">
        <v>2150301</v>
      </c>
      <c r="B1053" s="283" t="s">
        <v>135</v>
      </c>
      <c r="C1053" s="287"/>
    </row>
    <row r="1054" ht="26" hidden="1" customHeight="1" spans="1:3">
      <c r="A1054" s="283">
        <v>2150302</v>
      </c>
      <c r="B1054" s="283" t="s">
        <v>136</v>
      </c>
      <c r="C1054" s="287"/>
    </row>
    <row r="1055" ht="26" hidden="1" customHeight="1" spans="1:3">
      <c r="A1055" s="283">
        <v>2150303</v>
      </c>
      <c r="B1055" s="283" t="s">
        <v>137</v>
      </c>
      <c r="C1055" s="287"/>
    </row>
    <row r="1056" ht="26" hidden="1" customHeight="1" spans="1:3">
      <c r="A1056" s="283">
        <v>2150399</v>
      </c>
      <c r="B1056" s="283" t="s">
        <v>919</v>
      </c>
      <c r="C1056" s="287"/>
    </row>
    <row r="1057" ht="26" customHeight="1" spans="1:3">
      <c r="A1057" s="283">
        <v>21505</v>
      </c>
      <c r="B1057" s="285" t="s">
        <v>920</v>
      </c>
      <c r="C1057" s="130">
        <f>SUM(C1058:C1067)</f>
        <v>714</v>
      </c>
    </row>
    <row r="1058" ht="26" customHeight="1" spans="1:3">
      <c r="A1058" s="283">
        <v>2150501</v>
      </c>
      <c r="B1058" s="283" t="s">
        <v>135</v>
      </c>
      <c r="C1058" s="132">
        <v>369</v>
      </c>
    </row>
    <row r="1059" ht="26" hidden="1" customHeight="1" spans="1:3">
      <c r="A1059" s="283">
        <v>2150502</v>
      </c>
      <c r="B1059" s="283" t="s">
        <v>136</v>
      </c>
      <c r="C1059" s="287"/>
    </row>
    <row r="1060" ht="26" hidden="1" customHeight="1" spans="1:3">
      <c r="A1060" s="283">
        <v>2150503</v>
      </c>
      <c r="B1060" s="283" t="s">
        <v>137</v>
      </c>
      <c r="C1060" s="287"/>
    </row>
    <row r="1061" ht="26" hidden="1" customHeight="1" spans="1:3">
      <c r="A1061" s="283">
        <v>2150505</v>
      </c>
      <c r="B1061" s="283" t="s">
        <v>921</v>
      </c>
      <c r="C1061" s="287"/>
    </row>
    <row r="1062" ht="26" hidden="1" customHeight="1" spans="1:3">
      <c r="A1062" s="283">
        <v>2150507</v>
      </c>
      <c r="B1062" s="283" t="s">
        <v>922</v>
      </c>
      <c r="C1062" s="287"/>
    </row>
    <row r="1063" ht="26" hidden="1" customHeight="1" spans="1:3">
      <c r="A1063" s="283">
        <v>2150508</v>
      </c>
      <c r="B1063" s="283" t="s">
        <v>923</v>
      </c>
      <c r="C1063" s="287"/>
    </row>
    <row r="1064" ht="26" hidden="1" customHeight="1" spans="1:3">
      <c r="A1064" s="283">
        <v>2150516</v>
      </c>
      <c r="B1064" s="283" t="s">
        <v>924</v>
      </c>
      <c r="C1064" s="287"/>
    </row>
    <row r="1065" ht="26" hidden="1" customHeight="1" spans="1:3">
      <c r="A1065" s="283">
        <v>2150517</v>
      </c>
      <c r="B1065" s="283" t="s">
        <v>925</v>
      </c>
      <c r="C1065" s="287"/>
    </row>
    <row r="1066" ht="26" hidden="1" customHeight="1" spans="1:3">
      <c r="A1066" s="283">
        <v>2150550</v>
      </c>
      <c r="B1066" s="283" t="s">
        <v>144</v>
      </c>
      <c r="C1066" s="287"/>
    </row>
    <row r="1067" ht="26" customHeight="1" spans="1:3">
      <c r="A1067" s="283">
        <v>2150599</v>
      </c>
      <c r="B1067" s="283" t="s">
        <v>926</v>
      </c>
      <c r="C1067" s="132">
        <v>345</v>
      </c>
    </row>
    <row r="1068" ht="26" hidden="1" customHeight="1" spans="1:3">
      <c r="A1068" s="283">
        <v>21507</v>
      </c>
      <c r="B1068" s="285" t="s">
        <v>927</v>
      </c>
      <c r="C1068" s="288">
        <f>SUM(C1069:C1074)</f>
        <v>0</v>
      </c>
    </row>
    <row r="1069" ht="26" hidden="1" customHeight="1" spans="1:3">
      <c r="A1069" s="283">
        <v>2150701</v>
      </c>
      <c r="B1069" s="283" t="s">
        <v>135</v>
      </c>
      <c r="C1069" s="287"/>
    </row>
    <row r="1070" ht="26" hidden="1" customHeight="1" spans="1:3">
      <c r="A1070" s="283">
        <v>2150702</v>
      </c>
      <c r="B1070" s="283" t="s">
        <v>136</v>
      </c>
      <c r="C1070" s="287"/>
    </row>
    <row r="1071" ht="26" hidden="1" customHeight="1" spans="1:3">
      <c r="A1071" s="283">
        <v>2150703</v>
      </c>
      <c r="B1071" s="283" t="s">
        <v>137</v>
      </c>
      <c r="C1071" s="287"/>
    </row>
    <row r="1072" ht="26" hidden="1" customHeight="1" spans="1:3">
      <c r="A1072" s="283">
        <v>2150704</v>
      </c>
      <c r="B1072" s="283" t="s">
        <v>928</v>
      </c>
      <c r="C1072" s="287"/>
    </row>
    <row r="1073" ht="26" hidden="1" customHeight="1" spans="1:3">
      <c r="A1073" s="283">
        <v>2150705</v>
      </c>
      <c r="B1073" s="283" t="s">
        <v>929</v>
      </c>
      <c r="C1073" s="287"/>
    </row>
    <row r="1074" ht="26" hidden="1" customHeight="1" spans="1:3">
      <c r="A1074" s="283">
        <v>2150799</v>
      </c>
      <c r="B1074" s="283" t="s">
        <v>930</v>
      </c>
      <c r="C1074" s="287"/>
    </row>
    <row r="1075" ht="26" customHeight="1" spans="1:3">
      <c r="A1075" s="283">
        <v>21508</v>
      </c>
      <c r="B1075" s="285" t="s">
        <v>931</v>
      </c>
      <c r="C1075" s="130">
        <f>SUM(C1076:C1082)</f>
        <v>1172</v>
      </c>
    </row>
    <row r="1076" ht="26" customHeight="1" spans="1:3">
      <c r="A1076" s="283">
        <v>2150801</v>
      </c>
      <c r="B1076" s="283" t="s">
        <v>135</v>
      </c>
      <c r="C1076" s="132">
        <v>628</v>
      </c>
    </row>
    <row r="1077" ht="26" hidden="1" customHeight="1" spans="1:3">
      <c r="A1077" s="283">
        <v>2150802</v>
      </c>
      <c r="B1077" s="283" t="s">
        <v>136</v>
      </c>
      <c r="C1077" s="287"/>
    </row>
    <row r="1078" ht="26" hidden="1" customHeight="1" spans="1:3">
      <c r="A1078" s="283">
        <v>2150803</v>
      </c>
      <c r="B1078" s="283" t="s">
        <v>137</v>
      </c>
      <c r="C1078" s="287"/>
    </row>
    <row r="1079" ht="26" hidden="1" customHeight="1" spans="1:3">
      <c r="A1079" s="283">
        <v>2150804</v>
      </c>
      <c r="B1079" s="283" t="s">
        <v>932</v>
      </c>
      <c r="C1079" s="287"/>
    </row>
    <row r="1080" ht="26" customHeight="1" spans="1:3">
      <c r="A1080" s="283">
        <v>2150805</v>
      </c>
      <c r="B1080" s="283" t="s">
        <v>933</v>
      </c>
      <c r="C1080" s="132">
        <v>175</v>
      </c>
    </row>
    <row r="1081" ht="26" hidden="1" customHeight="1" spans="1:3">
      <c r="A1081" s="283">
        <v>2150806</v>
      </c>
      <c r="B1081" s="283" t="s">
        <v>934</v>
      </c>
      <c r="C1081" s="287"/>
    </row>
    <row r="1082" ht="26" customHeight="1" spans="1:3">
      <c r="A1082" s="283">
        <v>2150899</v>
      </c>
      <c r="B1082" s="283" t="s">
        <v>935</v>
      </c>
      <c r="C1082" s="132">
        <v>369</v>
      </c>
    </row>
    <row r="1083" ht="26" customHeight="1" spans="1:3">
      <c r="A1083" s="283">
        <v>21599</v>
      </c>
      <c r="B1083" s="285" t="s">
        <v>936</v>
      </c>
      <c r="C1083" s="130">
        <f>SUM(C1084:C1088)</f>
        <v>156</v>
      </c>
    </row>
    <row r="1084" ht="26" hidden="1" customHeight="1" spans="1:3">
      <c r="A1084" s="283">
        <v>2159901</v>
      </c>
      <c r="B1084" s="283" t="s">
        <v>937</v>
      </c>
      <c r="C1084" s="287"/>
    </row>
    <row r="1085" ht="26" hidden="1" customHeight="1" spans="1:3">
      <c r="A1085" s="283">
        <v>2159904</v>
      </c>
      <c r="B1085" s="283" t="s">
        <v>938</v>
      </c>
      <c r="C1085" s="287"/>
    </row>
    <row r="1086" ht="26" hidden="1" customHeight="1" spans="1:3">
      <c r="A1086" s="283">
        <v>2159905</v>
      </c>
      <c r="B1086" s="283" t="s">
        <v>939</v>
      </c>
      <c r="C1086" s="287"/>
    </row>
    <row r="1087" ht="26" hidden="1" customHeight="1" spans="1:3">
      <c r="A1087" s="283">
        <v>2159906</v>
      </c>
      <c r="B1087" s="283" t="s">
        <v>940</v>
      </c>
      <c r="C1087" s="287"/>
    </row>
    <row r="1088" ht="26" customHeight="1" spans="1:3">
      <c r="A1088" s="283">
        <v>2159999</v>
      </c>
      <c r="B1088" s="283" t="s">
        <v>941</v>
      </c>
      <c r="C1088" s="132">
        <v>156</v>
      </c>
    </row>
    <row r="1089" ht="26" customHeight="1" spans="1:3">
      <c r="A1089" s="283">
        <v>216</v>
      </c>
      <c r="B1089" s="285" t="s">
        <v>942</v>
      </c>
      <c r="C1089" s="130">
        <f>SUM(C1090,C1100,C1106)</f>
        <v>4884</v>
      </c>
    </row>
    <row r="1090" ht="26" customHeight="1" spans="1:3">
      <c r="A1090" s="283">
        <v>21602</v>
      </c>
      <c r="B1090" s="285" t="s">
        <v>943</v>
      </c>
      <c r="C1090" s="130">
        <f>SUM(C1091:C1099)</f>
        <v>4548</v>
      </c>
    </row>
    <row r="1091" ht="26" customHeight="1" spans="1:3">
      <c r="A1091" s="283">
        <v>2160201</v>
      </c>
      <c r="B1091" s="283" t="s">
        <v>135</v>
      </c>
      <c r="C1091" s="132">
        <v>272</v>
      </c>
    </row>
    <row r="1092" ht="26" hidden="1" customHeight="1" spans="1:3">
      <c r="A1092" s="283">
        <v>2160202</v>
      </c>
      <c r="B1092" s="283" t="s">
        <v>136</v>
      </c>
      <c r="C1092" s="287"/>
    </row>
    <row r="1093" ht="26" hidden="1" customHeight="1" spans="1:3">
      <c r="A1093" s="283">
        <v>2160203</v>
      </c>
      <c r="B1093" s="283" t="s">
        <v>137</v>
      </c>
      <c r="C1093" s="287"/>
    </row>
    <row r="1094" ht="26" hidden="1" customHeight="1" spans="1:3">
      <c r="A1094" s="283">
        <v>2160216</v>
      </c>
      <c r="B1094" s="283" t="s">
        <v>944</v>
      </c>
      <c r="C1094" s="287"/>
    </row>
    <row r="1095" ht="26" customHeight="1" spans="1:3">
      <c r="A1095" s="283">
        <v>2160217</v>
      </c>
      <c r="B1095" s="283" t="s">
        <v>945</v>
      </c>
      <c r="C1095" s="132">
        <v>413</v>
      </c>
    </row>
    <row r="1096" ht="26" hidden="1" customHeight="1" spans="1:3">
      <c r="A1096" s="283">
        <v>2160218</v>
      </c>
      <c r="B1096" s="283" t="s">
        <v>946</v>
      </c>
      <c r="C1096" s="287"/>
    </row>
    <row r="1097" ht="26" hidden="1" customHeight="1" spans="1:3">
      <c r="A1097" s="283">
        <v>2160219</v>
      </c>
      <c r="B1097" s="283" t="s">
        <v>947</v>
      </c>
      <c r="C1097" s="287"/>
    </row>
    <row r="1098" ht="26" hidden="1" customHeight="1" spans="1:3">
      <c r="A1098" s="283">
        <v>2160250</v>
      </c>
      <c r="B1098" s="283" t="s">
        <v>144</v>
      </c>
      <c r="C1098" s="287"/>
    </row>
    <row r="1099" ht="26" customHeight="1" spans="1:3">
      <c r="A1099" s="283">
        <v>2160299</v>
      </c>
      <c r="B1099" s="283" t="s">
        <v>948</v>
      </c>
      <c r="C1099" s="132">
        <v>3863</v>
      </c>
    </row>
    <row r="1100" ht="26" customHeight="1" spans="1:3">
      <c r="A1100" s="283">
        <v>21606</v>
      </c>
      <c r="B1100" s="285" t="s">
        <v>949</v>
      </c>
      <c r="C1100" s="130">
        <f>SUM(C1101:C1105)</f>
        <v>181</v>
      </c>
    </row>
    <row r="1101" ht="26" hidden="1" customHeight="1" spans="1:3">
      <c r="A1101" s="283">
        <v>2160601</v>
      </c>
      <c r="B1101" s="283" t="s">
        <v>135</v>
      </c>
      <c r="C1101" s="287"/>
    </row>
    <row r="1102" ht="26" hidden="1" customHeight="1" spans="1:3">
      <c r="A1102" s="283">
        <v>2160602</v>
      </c>
      <c r="B1102" s="283" t="s">
        <v>136</v>
      </c>
      <c r="C1102" s="287"/>
    </row>
    <row r="1103" ht="26" hidden="1" customHeight="1" spans="1:3">
      <c r="A1103" s="283">
        <v>2160603</v>
      </c>
      <c r="B1103" s="283" t="s">
        <v>137</v>
      </c>
      <c r="C1103" s="287"/>
    </row>
    <row r="1104" ht="26" hidden="1" customHeight="1" spans="1:3">
      <c r="A1104" s="283">
        <v>2160607</v>
      </c>
      <c r="B1104" s="283" t="s">
        <v>950</v>
      </c>
      <c r="C1104" s="287"/>
    </row>
    <row r="1105" ht="26" customHeight="1" spans="1:3">
      <c r="A1105" s="283">
        <v>2160699</v>
      </c>
      <c r="B1105" s="283" t="s">
        <v>951</v>
      </c>
      <c r="C1105" s="132">
        <v>181</v>
      </c>
    </row>
    <row r="1106" ht="26" customHeight="1" spans="1:3">
      <c r="A1106" s="283">
        <v>21699</v>
      </c>
      <c r="B1106" s="285" t="s">
        <v>952</v>
      </c>
      <c r="C1106" s="130">
        <f>SUM(C1107:C1108)</f>
        <v>155</v>
      </c>
    </row>
    <row r="1107" ht="26" hidden="1" customHeight="1" spans="1:3">
      <c r="A1107" s="283">
        <v>2169901</v>
      </c>
      <c r="B1107" s="283" t="s">
        <v>953</v>
      </c>
      <c r="C1107" s="287"/>
    </row>
    <row r="1108" ht="26" customHeight="1" spans="1:3">
      <c r="A1108" s="283">
        <v>2169999</v>
      </c>
      <c r="B1108" s="283" t="s">
        <v>954</v>
      </c>
      <c r="C1108" s="132">
        <v>155</v>
      </c>
    </row>
    <row r="1109" ht="26" customHeight="1" spans="1:3">
      <c r="A1109" s="283">
        <v>217</v>
      </c>
      <c r="B1109" s="285" t="s">
        <v>955</v>
      </c>
      <c r="C1109" s="130">
        <f>SUM(C1110,C1117,C1127,C1133,C1136)</f>
        <v>431</v>
      </c>
    </row>
    <row r="1110" ht="26" hidden="1" customHeight="1" spans="1:3">
      <c r="A1110" s="283">
        <v>21701</v>
      </c>
      <c r="B1110" s="285" t="s">
        <v>956</v>
      </c>
      <c r="C1110" s="288">
        <f>SUM(C1111:C1116)</f>
        <v>0</v>
      </c>
    </row>
    <row r="1111" ht="26" hidden="1" customHeight="1" spans="1:3">
      <c r="A1111" s="283">
        <v>2170101</v>
      </c>
      <c r="B1111" s="283" t="s">
        <v>135</v>
      </c>
      <c r="C1111" s="287"/>
    </row>
    <row r="1112" ht="26" hidden="1" customHeight="1" spans="1:3">
      <c r="A1112" s="283">
        <v>2170102</v>
      </c>
      <c r="B1112" s="283" t="s">
        <v>136</v>
      </c>
      <c r="C1112" s="287"/>
    </row>
    <row r="1113" ht="26" hidden="1" customHeight="1" spans="1:3">
      <c r="A1113" s="283">
        <v>2170103</v>
      </c>
      <c r="B1113" s="283" t="s">
        <v>137</v>
      </c>
      <c r="C1113" s="287"/>
    </row>
    <row r="1114" ht="26" hidden="1" customHeight="1" spans="1:3">
      <c r="A1114" s="283">
        <v>2170104</v>
      </c>
      <c r="B1114" s="283" t="s">
        <v>957</v>
      </c>
      <c r="C1114" s="287"/>
    </row>
    <row r="1115" ht="26" hidden="1" customHeight="1" spans="1:3">
      <c r="A1115" s="283">
        <v>2170150</v>
      </c>
      <c r="B1115" s="283" t="s">
        <v>144</v>
      </c>
      <c r="C1115" s="287"/>
    </row>
    <row r="1116" ht="26" hidden="1" customHeight="1" spans="1:3">
      <c r="A1116" s="283">
        <v>2170199</v>
      </c>
      <c r="B1116" s="283" t="s">
        <v>958</v>
      </c>
      <c r="C1116" s="287"/>
    </row>
    <row r="1117" ht="26" customHeight="1" spans="1:3">
      <c r="A1117" s="283">
        <v>21702</v>
      </c>
      <c r="B1117" s="285" t="s">
        <v>959</v>
      </c>
      <c r="C1117" s="130">
        <f>SUM(C1118:C1126)</f>
        <v>90</v>
      </c>
    </row>
    <row r="1118" ht="26" hidden="1" customHeight="1" spans="1:3">
      <c r="A1118" s="283">
        <v>2170201</v>
      </c>
      <c r="B1118" s="283" t="s">
        <v>960</v>
      </c>
      <c r="C1118" s="287"/>
    </row>
    <row r="1119" ht="26" hidden="1" customHeight="1" spans="1:3">
      <c r="A1119" s="283">
        <v>2170202</v>
      </c>
      <c r="B1119" s="283" t="s">
        <v>961</v>
      </c>
      <c r="C1119" s="287"/>
    </row>
    <row r="1120" ht="26" hidden="1" customHeight="1" spans="1:3">
      <c r="A1120" s="283">
        <v>2170203</v>
      </c>
      <c r="B1120" s="283" t="s">
        <v>962</v>
      </c>
      <c r="C1120" s="287"/>
    </row>
    <row r="1121" ht="26" hidden="1" customHeight="1" spans="1:3">
      <c r="A1121" s="283">
        <v>2170204</v>
      </c>
      <c r="B1121" s="283" t="s">
        <v>963</v>
      </c>
      <c r="C1121" s="287"/>
    </row>
    <row r="1122" ht="26" hidden="1" customHeight="1" spans="1:3">
      <c r="A1122" s="283">
        <v>2170205</v>
      </c>
      <c r="B1122" s="283" t="s">
        <v>964</v>
      </c>
      <c r="C1122" s="287"/>
    </row>
    <row r="1123" ht="26" hidden="1" customHeight="1" spans="1:3">
      <c r="A1123" s="283">
        <v>2170206</v>
      </c>
      <c r="B1123" s="283" t="s">
        <v>965</v>
      </c>
      <c r="C1123" s="287"/>
    </row>
    <row r="1124" ht="26" hidden="1" customHeight="1" spans="1:3">
      <c r="A1124" s="283">
        <v>2170207</v>
      </c>
      <c r="B1124" s="283" t="s">
        <v>966</v>
      </c>
      <c r="C1124" s="287"/>
    </row>
    <row r="1125" ht="26" hidden="1" customHeight="1" spans="1:3">
      <c r="A1125" s="283">
        <v>2170208</v>
      </c>
      <c r="B1125" s="283" t="s">
        <v>967</v>
      </c>
      <c r="C1125" s="287"/>
    </row>
    <row r="1126" ht="26" customHeight="1" spans="1:3">
      <c r="A1126" s="283">
        <v>2170299</v>
      </c>
      <c r="B1126" s="283" t="s">
        <v>968</v>
      </c>
      <c r="C1126" s="132">
        <v>90</v>
      </c>
    </row>
    <row r="1127" ht="26" customHeight="1" spans="1:3">
      <c r="A1127" s="283">
        <v>21703</v>
      </c>
      <c r="B1127" s="285" t="s">
        <v>969</v>
      </c>
      <c r="C1127" s="130">
        <f>SUM(C1128:C1132)</f>
        <v>311</v>
      </c>
    </row>
    <row r="1128" ht="26" hidden="1" customHeight="1" spans="1:3">
      <c r="A1128" s="283">
        <v>2170301</v>
      </c>
      <c r="B1128" s="283" t="s">
        <v>970</v>
      </c>
      <c r="C1128" s="287"/>
    </row>
    <row r="1129" ht="26" hidden="1" customHeight="1" spans="1:3">
      <c r="A1129" s="283">
        <v>2170302</v>
      </c>
      <c r="B1129" s="283" t="s">
        <v>971</v>
      </c>
      <c r="C1129" s="287"/>
    </row>
    <row r="1130" ht="26" hidden="1" customHeight="1" spans="1:3">
      <c r="A1130" s="283">
        <v>2170303</v>
      </c>
      <c r="B1130" s="283" t="s">
        <v>972</v>
      </c>
      <c r="C1130" s="287"/>
    </row>
    <row r="1131" ht="26" hidden="1" customHeight="1" spans="1:3">
      <c r="A1131" s="283">
        <v>2170304</v>
      </c>
      <c r="B1131" s="283" t="s">
        <v>973</v>
      </c>
      <c r="C1131" s="287"/>
    </row>
    <row r="1132" ht="26" customHeight="1" spans="1:3">
      <c r="A1132" s="283">
        <v>2170399</v>
      </c>
      <c r="B1132" s="283" t="s">
        <v>974</v>
      </c>
      <c r="C1132" s="132">
        <v>311</v>
      </c>
    </row>
    <row r="1133" ht="26" hidden="1" customHeight="1" spans="1:3">
      <c r="A1133" s="283">
        <v>21704</v>
      </c>
      <c r="B1133" s="285" t="s">
        <v>975</v>
      </c>
      <c r="C1133" s="288">
        <f>SUM(C1134:C1135)</f>
        <v>0</v>
      </c>
    </row>
    <row r="1134" ht="26" hidden="1" customHeight="1" spans="1:3">
      <c r="A1134" s="283">
        <v>2170401</v>
      </c>
      <c r="B1134" s="283" t="s">
        <v>976</v>
      </c>
      <c r="C1134" s="287"/>
    </row>
    <row r="1135" ht="26" hidden="1" customHeight="1" spans="1:3">
      <c r="A1135" s="283">
        <v>2170499</v>
      </c>
      <c r="B1135" s="283" t="s">
        <v>977</v>
      </c>
      <c r="C1135" s="287"/>
    </row>
    <row r="1136" ht="26" customHeight="1" spans="1:3">
      <c r="A1136" s="283">
        <v>21799</v>
      </c>
      <c r="B1136" s="285" t="s">
        <v>978</v>
      </c>
      <c r="C1136" s="130">
        <f>SUM(C1137:C1138)</f>
        <v>30</v>
      </c>
    </row>
    <row r="1137" ht="26" hidden="1" customHeight="1" spans="1:3">
      <c r="A1137" s="283">
        <v>2179902</v>
      </c>
      <c r="B1137" s="283" t="s">
        <v>979</v>
      </c>
      <c r="C1137" s="287"/>
    </row>
    <row r="1138" ht="26" customHeight="1" spans="1:3">
      <c r="A1138" s="283">
        <v>2179999</v>
      </c>
      <c r="B1138" s="283" t="s">
        <v>980</v>
      </c>
      <c r="C1138" s="132">
        <v>30</v>
      </c>
    </row>
    <row r="1139" ht="26" hidden="1" customHeight="1" spans="1:3">
      <c r="A1139" s="283">
        <v>219</v>
      </c>
      <c r="B1139" s="285" t="s">
        <v>981</v>
      </c>
      <c r="C1139" s="288">
        <f>SUM(C1140:C1148)</f>
        <v>0</v>
      </c>
    </row>
    <row r="1140" ht="26" hidden="1" customHeight="1" spans="1:3">
      <c r="A1140" s="283">
        <v>21901</v>
      </c>
      <c r="B1140" s="285" t="s">
        <v>982</v>
      </c>
      <c r="C1140" s="288"/>
    </row>
    <row r="1141" ht="26" hidden="1" customHeight="1" spans="1:3">
      <c r="A1141" s="283">
        <v>21902</v>
      </c>
      <c r="B1141" s="285" t="s">
        <v>983</v>
      </c>
      <c r="C1141" s="288"/>
    </row>
    <row r="1142" ht="26" hidden="1" customHeight="1" spans="1:3">
      <c r="A1142" s="283">
        <v>21903</v>
      </c>
      <c r="B1142" s="285" t="s">
        <v>984</v>
      </c>
      <c r="C1142" s="288"/>
    </row>
    <row r="1143" ht="26" hidden="1" customHeight="1" spans="1:3">
      <c r="A1143" s="283">
        <v>21904</v>
      </c>
      <c r="B1143" s="285" t="s">
        <v>985</v>
      </c>
      <c r="C1143" s="288"/>
    </row>
    <row r="1144" ht="26" hidden="1" customHeight="1" spans="1:3">
      <c r="A1144" s="283">
        <v>21905</v>
      </c>
      <c r="B1144" s="285" t="s">
        <v>986</v>
      </c>
      <c r="C1144" s="288"/>
    </row>
    <row r="1145" ht="26" hidden="1" customHeight="1" spans="1:3">
      <c r="A1145" s="283">
        <v>21906</v>
      </c>
      <c r="B1145" s="285" t="s">
        <v>767</v>
      </c>
      <c r="C1145" s="288"/>
    </row>
    <row r="1146" ht="26" hidden="1" customHeight="1" spans="1:3">
      <c r="A1146" s="283">
        <v>21907</v>
      </c>
      <c r="B1146" s="285" t="s">
        <v>987</v>
      </c>
      <c r="C1146" s="288"/>
    </row>
    <row r="1147" ht="26" hidden="1" customHeight="1" spans="1:3">
      <c r="A1147" s="283">
        <v>21908</v>
      </c>
      <c r="B1147" s="285" t="s">
        <v>988</v>
      </c>
      <c r="C1147" s="288"/>
    </row>
    <row r="1148" ht="26" hidden="1" customHeight="1" spans="1:3">
      <c r="A1148" s="283">
        <v>21999</v>
      </c>
      <c r="B1148" s="285" t="s">
        <v>989</v>
      </c>
      <c r="C1148" s="288"/>
    </row>
    <row r="1149" ht="26" customHeight="1" spans="1:3">
      <c r="A1149" s="283">
        <v>220</v>
      </c>
      <c r="B1149" s="285" t="s">
        <v>990</v>
      </c>
      <c r="C1149" s="130">
        <f>SUM(C1150,C1177,C1192)</f>
        <v>7799</v>
      </c>
    </row>
    <row r="1150" ht="26" customHeight="1" spans="1:3">
      <c r="A1150" s="283">
        <v>22001</v>
      </c>
      <c r="B1150" s="285" t="s">
        <v>991</v>
      </c>
      <c r="C1150" s="130">
        <f>SUM(C1151:C1176)</f>
        <v>7706</v>
      </c>
    </row>
    <row r="1151" ht="26" customHeight="1" spans="1:3">
      <c r="A1151" s="283">
        <v>2200101</v>
      </c>
      <c r="B1151" s="283" t="s">
        <v>135</v>
      </c>
      <c r="C1151" s="132">
        <v>3113</v>
      </c>
    </row>
    <row r="1152" ht="26" hidden="1" customHeight="1" spans="1:3">
      <c r="A1152" s="283">
        <v>2200102</v>
      </c>
      <c r="B1152" s="283" t="s">
        <v>136</v>
      </c>
      <c r="C1152" s="287"/>
    </row>
    <row r="1153" ht="26" hidden="1" customHeight="1" spans="1:3">
      <c r="A1153" s="283">
        <v>2200103</v>
      </c>
      <c r="B1153" s="283" t="s">
        <v>137</v>
      </c>
      <c r="C1153" s="287"/>
    </row>
    <row r="1154" ht="26" customHeight="1" spans="1:3">
      <c r="A1154" s="283">
        <v>2200104</v>
      </c>
      <c r="B1154" s="283" t="s">
        <v>992</v>
      </c>
      <c r="C1154" s="132">
        <v>357</v>
      </c>
    </row>
    <row r="1155" ht="26" customHeight="1" spans="1:3">
      <c r="A1155" s="283">
        <v>2200106</v>
      </c>
      <c r="B1155" s="283" t="s">
        <v>993</v>
      </c>
      <c r="C1155" s="132">
        <v>212</v>
      </c>
    </row>
    <row r="1156" ht="26" hidden="1" customHeight="1" spans="1:3">
      <c r="A1156" s="283">
        <v>2200107</v>
      </c>
      <c r="B1156" s="283" t="s">
        <v>994</v>
      </c>
      <c r="C1156" s="287"/>
    </row>
    <row r="1157" ht="26" hidden="1" customHeight="1" spans="1:3">
      <c r="A1157" s="283">
        <v>2200108</v>
      </c>
      <c r="B1157" s="283" t="s">
        <v>995</v>
      </c>
      <c r="C1157" s="287"/>
    </row>
    <row r="1158" ht="26" hidden="1" customHeight="1" spans="1:3">
      <c r="A1158" s="283">
        <v>2200109</v>
      </c>
      <c r="B1158" s="283" t="s">
        <v>996</v>
      </c>
      <c r="C1158" s="287"/>
    </row>
    <row r="1159" ht="26" hidden="1" customHeight="1" spans="1:3">
      <c r="A1159" s="283">
        <v>2200112</v>
      </c>
      <c r="B1159" s="283" t="s">
        <v>997</v>
      </c>
      <c r="C1159" s="287"/>
    </row>
    <row r="1160" ht="26" hidden="1" customHeight="1" spans="1:3">
      <c r="A1160" s="283">
        <v>2200113</v>
      </c>
      <c r="B1160" s="283" t="s">
        <v>998</v>
      </c>
      <c r="C1160" s="287"/>
    </row>
    <row r="1161" ht="26" hidden="1" customHeight="1" spans="1:3">
      <c r="A1161" s="283">
        <v>2200114</v>
      </c>
      <c r="B1161" s="283" t="s">
        <v>999</v>
      </c>
      <c r="C1161" s="287"/>
    </row>
    <row r="1162" ht="26" hidden="1" customHeight="1" spans="1:3">
      <c r="A1162" s="283">
        <v>2200115</v>
      </c>
      <c r="B1162" s="283" t="s">
        <v>1000</v>
      </c>
      <c r="C1162" s="287"/>
    </row>
    <row r="1163" ht="26" hidden="1" customHeight="1" spans="1:3">
      <c r="A1163" s="283">
        <v>2200116</v>
      </c>
      <c r="B1163" s="283" t="s">
        <v>1001</v>
      </c>
      <c r="C1163" s="287"/>
    </row>
    <row r="1164" ht="26" hidden="1" customHeight="1" spans="1:3">
      <c r="A1164" s="283">
        <v>2200119</v>
      </c>
      <c r="B1164" s="283" t="s">
        <v>1002</v>
      </c>
      <c r="C1164" s="287"/>
    </row>
    <row r="1165" ht="26" hidden="1" customHeight="1" spans="1:3">
      <c r="A1165" s="283">
        <v>2200120</v>
      </c>
      <c r="B1165" s="283" t="s">
        <v>1003</v>
      </c>
      <c r="C1165" s="287"/>
    </row>
    <row r="1166" ht="26" hidden="1" customHeight="1" spans="1:3">
      <c r="A1166" s="283">
        <v>2200121</v>
      </c>
      <c r="B1166" s="283" t="s">
        <v>1004</v>
      </c>
      <c r="C1166" s="287"/>
    </row>
    <row r="1167" ht="26" hidden="1" customHeight="1" spans="1:3">
      <c r="A1167" s="283">
        <v>2200122</v>
      </c>
      <c r="B1167" s="283" t="s">
        <v>1005</v>
      </c>
      <c r="C1167" s="287"/>
    </row>
    <row r="1168" ht="26" hidden="1" customHeight="1" spans="1:3">
      <c r="A1168" s="283">
        <v>2200123</v>
      </c>
      <c r="B1168" s="283" t="s">
        <v>1006</v>
      </c>
      <c r="C1168" s="287"/>
    </row>
    <row r="1169" ht="26" hidden="1" customHeight="1" spans="1:3">
      <c r="A1169" s="283">
        <v>2200124</v>
      </c>
      <c r="B1169" s="283" t="s">
        <v>1007</v>
      </c>
      <c r="C1169" s="287"/>
    </row>
    <row r="1170" ht="26" hidden="1" customHeight="1" spans="1:3">
      <c r="A1170" s="283">
        <v>2200125</v>
      </c>
      <c r="B1170" s="283" t="s">
        <v>1008</v>
      </c>
      <c r="C1170" s="287"/>
    </row>
    <row r="1171" ht="26" hidden="1" customHeight="1" spans="1:3">
      <c r="A1171" s="283">
        <v>2200126</v>
      </c>
      <c r="B1171" s="283" t="s">
        <v>1009</v>
      </c>
      <c r="C1171" s="287"/>
    </row>
    <row r="1172" ht="26" hidden="1" customHeight="1" spans="1:3">
      <c r="A1172" s="283">
        <v>2200127</v>
      </c>
      <c r="B1172" s="283" t="s">
        <v>1010</v>
      </c>
      <c r="C1172" s="287"/>
    </row>
    <row r="1173" ht="26" hidden="1" customHeight="1" spans="1:3">
      <c r="A1173" s="283">
        <v>2200128</v>
      </c>
      <c r="B1173" s="283" t="s">
        <v>1011</v>
      </c>
      <c r="C1173" s="287"/>
    </row>
    <row r="1174" ht="26" hidden="1" customHeight="1" spans="1:3">
      <c r="A1174" s="283">
        <v>2200129</v>
      </c>
      <c r="B1174" s="283" t="s">
        <v>1012</v>
      </c>
      <c r="C1174" s="287"/>
    </row>
    <row r="1175" ht="26" hidden="1" customHeight="1" spans="1:3">
      <c r="A1175" s="283">
        <v>2200150</v>
      </c>
      <c r="B1175" s="283" t="s">
        <v>144</v>
      </c>
      <c r="C1175" s="287"/>
    </row>
    <row r="1176" ht="26" customHeight="1" spans="1:3">
      <c r="A1176" s="283">
        <v>2200199</v>
      </c>
      <c r="B1176" s="283" t="s">
        <v>1013</v>
      </c>
      <c r="C1176" s="132">
        <v>4024</v>
      </c>
    </row>
    <row r="1177" ht="26" customHeight="1" spans="1:3">
      <c r="A1177" s="283">
        <v>22005</v>
      </c>
      <c r="B1177" s="285" t="s">
        <v>1014</v>
      </c>
      <c r="C1177" s="130">
        <f>SUM(C1178:C1191)</f>
        <v>93</v>
      </c>
    </row>
    <row r="1178" ht="26" customHeight="1" spans="1:3">
      <c r="A1178" s="283">
        <v>2200501</v>
      </c>
      <c r="B1178" s="283" t="s">
        <v>135</v>
      </c>
      <c r="C1178" s="132">
        <v>29</v>
      </c>
    </row>
    <row r="1179" ht="26" hidden="1" customHeight="1" spans="1:3">
      <c r="A1179" s="283">
        <v>2200502</v>
      </c>
      <c r="B1179" s="283" t="s">
        <v>136</v>
      </c>
      <c r="C1179" s="287"/>
    </row>
    <row r="1180" ht="26" hidden="1" customHeight="1" spans="1:3">
      <c r="A1180" s="283">
        <v>2200503</v>
      </c>
      <c r="B1180" s="283" t="s">
        <v>137</v>
      </c>
      <c r="C1180" s="287"/>
    </row>
    <row r="1181" ht="26" hidden="1" customHeight="1" spans="1:3">
      <c r="A1181" s="283">
        <v>2200504</v>
      </c>
      <c r="B1181" s="283" t="s">
        <v>1015</v>
      </c>
      <c r="C1181" s="287"/>
    </row>
    <row r="1182" ht="26" hidden="1" customHeight="1" spans="1:3">
      <c r="A1182" s="283">
        <v>2200506</v>
      </c>
      <c r="B1182" s="283" t="s">
        <v>1016</v>
      </c>
      <c r="C1182" s="287"/>
    </row>
    <row r="1183" ht="26" hidden="1" customHeight="1" spans="1:3">
      <c r="A1183" s="283">
        <v>2200507</v>
      </c>
      <c r="B1183" s="283" t="s">
        <v>1017</v>
      </c>
      <c r="C1183" s="287"/>
    </row>
    <row r="1184" ht="26" hidden="1" customHeight="1" spans="1:3">
      <c r="A1184" s="283">
        <v>2200508</v>
      </c>
      <c r="B1184" s="283" t="s">
        <v>1018</v>
      </c>
      <c r="C1184" s="287"/>
    </row>
    <row r="1185" ht="26" customHeight="1" spans="1:3">
      <c r="A1185" s="283">
        <v>2200509</v>
      </c>
      <c r="B1185" s="283" t="s">
        <v>1019</v>
      </c>
      <c r="C1185" s="132">
        <v>33</v>
      </c>
    </row>
    <row r="1186" ht="26" customHeight="1" spans="1:3">
      <c r="A1186" s="283">
        <v>2200510</v>
      </c>
      <c r="B1186" s="283" t="s">
        <v>1020</v>
      </c>
      <c r="C1186" s="132">
        <v>14</v>
      </c>
    </row>
    <row r="1187" ht="26" customHeight="1" spans="1:3">
      <c r="A1187" s="283">
        <v>2200511</v>
      </c>
      <c r="B1187" s="283" t="s">
        <v>1021</v>
      </c>
      <c r="C1187" s="132">
        <v>10</v>
      </c>
    </row>
    <row r="1188" ht="26" hidden="1" customHeight="1" spans="1:3">
      <c r="A1188" s="283">
        <v>2200512</v>
      </c>
      <c r="B1188" s="283" t="s">
        <v>1022</v>
      </c>
      <c r="C1188" s="287"/>
    </row>
    <row r="1189" ht="26" hidden="1" customHeight="1" spans="1:3">
      <c r="A1189" s="283">
        <v>2200513</v>
      </c>
      <c r="B1189" s="283" t="s">
        <v>1023</v>
      </c>
      <c r="C1189" s="287"/>
    </row>
    <row r="1190" ht="26" hidden="1" customHeight="1" spans="1:3">
      <c r="A1190" s="283">
        <v>2200514</v>
      </c>
      <c r="B1190" s="283" t="s">
        <v>1024</v>
      </c>
      <c r="C1190" s="287"/>
    </row>
    <row r="1191" ht="26" customHeight="1" spans="1:3">
      <c r="A1191" s="283">
        <v>2200599</v>
      </c>
      <c r="B1191" s="283" t="s">
        <v>1025</v>
      </c>
      <c r="C1191" s="132">
        <v>7</v>
      </c>
    </row>
    <row r="1192" ht="26" hidden="1" customHeight="1" spans="1:3">
      <c r="A1192" s="283">
        <v>22099</v>
      </c>
      <c r="B1192" s="285" t="s">
        <v>1026</v>
      </c>
      <c r="C1192" s="288">
        <f>C1193</f>
        <v>0</v>
      </c>
    </row>
    <row r="1193" ht="26" hidden="1" customHeight="1" spans="1:3">
      <c r="A1193" s="283">
        <v>2209999</v>
      </c>
      <c r="B1193" s="283" t="s">
        <v>1027</v>
      </c>
      <c r="C1193" s="287"/>
    </row>
    <row r="1194" ht="26" customHeight="1" spans="1:3">
      <c r="A1194" s="283">
        <v>221</v>
      </c>
      <c r="B1194" s="285" t="s">
        <v>1028</v>
      </c>
      <c r="C1194" s="130">
        <f>SUM(C1195,C1207,C1211)</f>
        <v>17062</v>
      </c>
    </row>
    <row r="1195" ht="26" customHeight="1" spans="1:3">
      <c r="A1195" s="283">
        <v>22101</v>
      </c>
      <c r="B1195" s="285" t="s">
        <v>1029</v>
      </c>
      <c r="C1195" s="130">
        <f>SUM(C1196:C1206)</f>
        <v>10562</v>
      </c>
    </row>
    <row r="1196" ht="26" hidden="1" customHeight="1" spans="1:3">
      <c r="A1196" s="283">
        <v>2210101</v>
      </c>
      <c r="B1196" s="283" t="s">
        <v>1030</v>
      </c>
      <c r="C1196" s="287"/>
    </row>
    <row r="1197" ht="26" hidden="1" customHeight="1" spans="1:3">
      <c r="A1197" s="283">
        <v>2210102</v>
      </c>
      <c r="B1197" s="283" t="s">
        <v>1031</v>
      </c>
      <c r="C1197" s="287"/>
    </row>
    <row r="1198" ht="26" customHeight="1" spans="1:3">
      <c r="A1198" s="283">
        <v>2210103</v>
      </c>
      <c r="B1198" s="283" t="s">
        <v>1032</v>
      </c>
      <c r="C1198" s="132">
        <v>31</v>
      </c>
    </row>
    <row r="1199" ht="26" hidden="1" customHeight="1" spans="1:3">
      <c r="A1199" s="283">
        <v>2210104</v>
      </c>
      <c r="B1199" s="283" t="s">
        <v>1033</v>
      </c>
      <c r="C1199" s="287"/>
    </row>
    <row r="1200" ht="26" customHeight="1" spans="1:3">
      <c r="A1200" s="283">
        <v>2210105</v>
      </c>
      <c r="B1200" s="283" t="s">
        <v>1034</v>
      </c>
      <c r="C1200" s="132">
        <v>212</v>
      </c>
    </row>
    <row r="1201" ht="26" customHeight="1" spans="1:3">
      <c r="A1201" s="283">
        <v>2210106</v>
      </c>
      <c r="B1201" s="283" t="s">
        <v>1035</v>
      </c>
      <c r="C1201" s="132">
        <v>20</v>
      </c>
    </row>
    <row r="1202" ht="26" hidden="1" customHeight="1" spans="1:3">
      <c r="A1202" s="283">
        <v>2210107</v>
      </c>
      <c r="B1202" s="283" t="s">
        <v>1036</v>
      </c>
      <c r="C1202" s="287"/>
    </row>
    <row r="1203" ht="26" customHeight="1" spans="1:3">
      <c r="A1203" s="283">
        <v>2210108</v>
      </c>
      <c r="B1203" s="283" t="s">
        <v>1037</v>
      </c>
      <c r="C1203" s="132">
        <v>6267</v>
      </c>
    </row>
    <row r="1204" ht="26" hidden="1" customHeight="1" spans="1:3">
      <c r="A1204" s="283">
        <v>2210109</v>
      </c>
      <c r="B1204" s="283" t="s">
        <v>1038</v>
      </c>
      <c r="C1204" s="287"/>
    </row>
    <row r="1205" ht="26" customHeight="1" spans="1:3">
      <c r="A1205" s="283">
        <v>2210110</v>
      </c>
      <c r="B1205" s="283" t="s">
        <v>1039</v>
      </c>
      <c r="C1205" s="132">
        <v>986</v>
      </c>
    </row>
    <row r="1206" ht="26" customHeight="1" spans="1:3">
      <c r="A1206" s="283">
        <v>2210199</v>
      </c>
      <c r="B1206" s="283" t="s">
        <v>1040</v>
      </c>
      <c r="C1206" s="132">
        <v>3046</v>
      </c>
    </row>
    <row r="1207" ht="26" customHeight="1" spans="1:3">
      <c r="A1207" s="283">
        <v>22102</v>
      </c>
      <c r="B1207" s="285" t="s">
        <v>1041</v>
      </c>
      <c r="C1207" s="130">
        <f>SUM(C1208:C1210)</f>
        <v>6370</v>
      </c>
    </row>
    <row r="1208" ht="26" customHeight="1" spans="1:3">
      <c r="A1208" s="283">
        <v>2210201</v>
      </c>
      <c r="B1208" s="283" t="s">
        <v>1042</v>
      </c>
      <c r="C1208" s="132">
        <v>6370</v>
      </c>
    </row>
    <row r="1209" ht="26" hidden="1" customHeight="1" spans="1:3">
      <c r="A1209" s="283">
        <v>2210202</v>
      </c>
      <c r="B1209" s="283" t="s">
        <v>1043</v>
      </c>
      <c r="C1209" s="287"/>
    </row>
    <row r="1210" ht="26" hidden="1" customHeight="1" spans="1:3">
      <c r="A1210" s="283">
        <v>2210203</v>
      </c>
      <c r="B1210" s="283" t="s">
        <v>1044</v>
      </c>
      <c r="C1210" s="287"/>
    </row>
    <row r="1211" ht="26" customHeight="1" spans="1:3">
      <c r="A1211" s="283">
        <v>22103</v>
      </c>
      <c r="B1211" s="285" t="s">
        <v>1045</v>
      </c>
      <c r="C1211" s="130">
        <f>SUM(C1212:C1214)</f>
        <v>130</v>
      </c>
    </row>
    <row r="1212" ht="26" hidden="1" customHeight="1" spans="1:3">
      <c r="A1212" s="283">
        <v>2210301</v>
      </c>
      <c r="B1212" s="283" t="s">
        <v>1046</v>
      </c>
      <c r="C1212" s="287"/>
    </row>
    <row r="1213" ht="26" hidden="1" customHeight="1" spans="1:3">
      <c r="A1213" s="283">
        <v>2210302</v>
      </c>
      <c r="B1213" s="283" t="s">
        <v>1047</v>
      </c>
      <c r="C1213" s="287"/>
    </row>
    <row r="1214" ht="26" customHeight="1" spans="1:3">
      <c r="A1214" s="283">
        <v>2210399</v>
      </c>
      <c r="B1214" s="283" t="s">
        <v>1048</v>
      </c>
      <c r="C1214" s="132">
        <v>130</v>
      </c>
    </row>
    <row r="1215" ht="26" customHeight="1" spans="1:3">
      <c r="A1215" s="283">
        <v>222</v>
      </c>
      <c r="B1215" s="285" t="s">
        <v>1049</v>
      </c>
      <c r="C1215" s="130">
        <f>SUM(C1216,C1234,C1241,C1247)</f>
        <v>4689</v>
      </c>
    </row>
    <row r="1216" ht="26" customHeight="1" spans="1:3">
      <c r="A1216" s="283">
        <v>22201</v>
      </c>
      <c r="B1216" s="285" t="s">
        <v>1050</v>
      </c>
      <c r="C1216" s="130">
        <f>SUM(C1217:C1233)</f>
        <v>4630</v>
      </c>
    </row>
    <row r="1217" ht="26" customHeight="1" spans="1:3">
      <c r="A1217" s="283">
        <v>2220101</v>
      </c>
      <c r="B1217" s="283" t="s">
        <v>135</v>
      </c>
      <c r="C1217" s="132">
        <v>793</v>
      </c>
    </row>
    <row r="1218" ht="26" hidden="1" customHeight="1" spans="1:3">
      <c r="A1218" s="283">
        <v>2220102</v>
      </c>
      <c r="B1218" s="283" t="s">
        <v>136</v>
      </c>
      <c r="C1218" s="287"/>
    </row>
    <row r="1219" ht="26" hidden="1" customHeight="1" spans="1:3">
      <c r="A1219" s="283">
        <v>2220103</v>
      </c>
      <c r="B1219" s="283" t="s">
        <v>137</v>
      </c>
      <c r="C1219" s="287"/>
    </row>
    <row r="1220" ht="26" hidden="1" customHeight="1" spans="1:3">
      <c r="A1220" s="283">
        <v>2220104</v>
      </c>
      <c r="B1220" s="283" t="s">
        <v>1051</v>
      </c>
      <c r="C1220" s="287"/>
    </row>
    <row r="1221" ht="26" hidden="1" customHeight="1" spans="1:3">
      <c r="A1221" s="283">
        <v>2220105</v>
      </c>
      <c r="B1221" s="283" t="s">
        <v>1052</v>
      </c>
      <c r="C1221" s="287"/>
    </row>
    <row r="1222" ht="26" hidden="1" customHeight="1" spans="1:3">
      <c r="A1222" s="283">
        <v>2220106</v>
      </c>
      <c r="B1222" s="283" t="s">
        <v>1053</v>
      </c>
      <c r="C1222" s="287"/>
    </row>
    <row r="1223" ht="26" hidden="1" customHeight="1" spans="1:3">
      <c r="A1223" s="283">
        <v>2220107</v>
      </c>
      <c r="B1223" s="283" t="s">
        <v>1054</v>
      </c>
      <c r="C1223" s="287"/>
    </row>
    <row r="1224" ht="26" customHeight="1" spans="1:3">
      <c r="A1224" s="283">
        <v>2220112</v>
      </c>
      <c r="B1224" s="283" t="s">
        <v>1055</v>
      </c>
      <c r="C1224" s="132">
        <v>594</v>
      </c>
    </row>
    <row r="1225" ht="26" hidden="1" customHeight="1" spans="1:3">
      <c r="A1225" s="283">
        <v>2220113</v>
      </c>
      <c r="B1225" s="283" t="s">
        <v>1056</v>
      </c>
      <c r="C1225" s="287"/>
    </row>
    <row r="1226" ht="26" hidden="1" customHeight="1" spans="1:3">
      <c r="A1226" s="283">
        <v>2220114</v>
      </c>
      <c r="B1226" s="283" t="s">
        <v>1057</v>
      </c>
      <c r="C1226" s="287"/>
    </row>
    <row r="1227" ht="26" customHeight="1" spans="1:3">
      <c r="A1227" s="283">
        <v>2220115</v>
      </c>
      <c r="B1227" s="283" t="s">
        <v>1058</v>
      </c>
      <c r="C1227" s="132">
        <v>358</v>
      </c>
    </row>
    <row r="1228" ht="26" hidden="1" customHeight="1" spans="1:3">
      <c r="A1228" s="283">
        <v>2220118</v>
      </c>
      <c r="B1228" s="283" t="s">
        <v>1059</v>
      </c>
      <c r="C1228" s="287"/>
    </row>
    <row r="1229" ht="26" hidden="1" customHeight="1" spans="1:3">
      <c r="A1229" s="283">
        <v>2220119</v>
      </c>
      <c r="B1229" s="283" t="s">
        <v>1060</v>
      </c>
      <c r="C1229" s="287"/>
    </row>
    <row r="1230" ht="26" hidden="1" customHeight="1" spans="1:3">
      <c r="A1230" s="283">
        <v>2220120</v>
      </c>
      <c r="B1230" s="283" t="s">
        <v>1061</v>
      </c>
      <c r="C1230" s="287"/>
    </row>
    <row r="1231" ht="26" hidden="1" customHeight="1" spans="1:3">
      <c r="A1231" s="283">
        <v>2220121</v>
      </c>
      <c r="B1231" s="283" t="s">
        <v>1062</v>
      </c>
      <c r="C1231" s="287"/>
    </row>
    <row r="1232" ht="26" hidden="1" customHeight="1" spans="1:3">
      <c r="A1232" s="283">
        <v>2220150</v>
      </c>
      <c r="B1232" s="283" t="s">
        <v>144</v>
      </c>
      <c r="C1232" s="287"/>
    </row>
    <row r="1233" ht="26" customHeight="1" spans="1:3">
      <c r="A1233" s="283">
        <v>2220199</v>
      </c>
      <c r="B1233" s="283" t="s">
        <v>1063</v>
      </c>
      <c r="C1233" s="132">
        <v>2885</v>
      </c>
    </row>
    <row r="1234" ht="26" hidden="1" customHeight="1" spans="1:3">
      <c r="A1234" s="283">
        <v>22203</v>
      </c>
      <c r="B1234" s="285" t="s">
        <v>1064</v>
      </c>
      <c r="C1234" s="288">
        <f>SUM(C1235:C1240)</f>
        <v>0</v>
      </c>
    </row>
    <row r="1235" ht="26" hidden="1" customHeight="1" spans="1:3">
      <c r="A1235" s="283">
        <v>2220301</v>
      </c>
      <c r="B1235" s="283" t="s">
        <v>1065</v>
      </c>
      <c r="C1235" s="287"/>
    </row>
    <row r="1236" ht="26" hidden="1" customHeight="1" spans="1:3">
      <c r="A1236" s="283">
        <v>2220303</v>
      </c>
      <c r="B1236" s="283" t="s">
        <v>1066</v>
      </c>
      <c r="C1236" s="287"/>
    </row>
    <row r="1237" ht="26" hidden="1" customHeight="1" spans="1:3">
      <c r="A1237" s="283">
        <v>2220304</v>
      </c>
      <c r="B1237" s="283" t="s">
        <v>1067</v>
      </c>
      <c r="C1237" s="287"/>
    </row>
    <row r="1238" ht="26" hidden="1" customHeight="1" spans="1:3">
      <c r="A1238" s="283">
        <v>2220305</v>
      </c>
      <c r="B1238" s="283" t="s">
        <v>1068</v>
      </c>
      <c r="C1238" s="287"/>
    </row>
    <row r="1239" ht="26" hidden="1" customHeight="1" spans="1:3">
      <c r="A1239" s="283">
        <v>2220306</v>
      </c>
      <c r="B1239" s="283" t="s">
        <v>1069</v>
      </c>
      <c r="C1239" s="287"/>
    </row>
    <row r="1240" ht="26" hidden="1" customHeight="1" spans="1:3">
      <c r="A1240" s="283">
        <v>2220399</v>
      </c>
      <c r="B1240" s="283" t="s">
        <v>1070</v>
      </c>
      <c r="C1240" s="287"/>
    </row>
    <row r="1241" ht="26" hidden="1" customHeight="1" spans="1:3">
      <c r="A1241" s="283">
        <v>22204</v>
      </c>
      <c r="B1241" s="285" t="s">
        <v>1071</v>
      </c>
      <c r="C1241" s="288">
        <f>SUM(C1242:C1246)</f>
        <v>0</v>
      </c>
    </row>
    <row r="1242" ht="26" hidden="1" customHeight="1" spans="1:3">
      <c r="A1242" s="283">
        <v>2220401</v>
      </c>
      <c r="B1242" s="283" t="s">
        <v>1072</v>
      </c>
      <c r="C1242" s="287"/>
    </row>
    <row r="1243" ht="26" hidden="1" customHeight="1" spans="1:3">
      <c r="A1243" s="283">
        <v>2220402</v>
      </c>
      <c r="B1243" s="283" t="s">
        <v>1073</v>
      </c>
      <c r="C1243" s="287"/>
    </row>
    <row r="1244" ht="26" hidden="1" customHeight="1" spans="1:3">
      <c r="A1244" s="283">
        <v>2220403</v>
      </c>
      <c r="B1244" s="283" t="s">
        <v>1074</v>
      </c>
      <c r="C1244" s="287"/>
    </row>
    <row r="1245" ht="26" hidden="1" customHeight="1" spans="1:3">
      <c r="A1245" s="283">
        <v>2220404</v>
      </c>
      <c r="B1245" s="283" t="s">
        <v>1075</v>
      </c>
      <c r="C1245" s="287"/>
    </row>
    <row r="1246" ht="26" hidden="1" customHeight="1" spans="1:3">
      <c r="A1246" s="283">
        <v>2220499</v>
      </c>
      <c r="B1246" s="283" t="s">
        <v>1076</v>
      </c>
      <c r="C1246" s="287"/>
    </row>
    <row r="1247" ht="26" customHeight="1" spans="1:3">
      <c r="A1247" s="283">
        <v>22205</v>
      </c>
      <c r="B1247" s="285" t="s">
        <v>1077</v>
      </c>
      <c r="C1247" s="130">
        <f>SUM(C1248:C1259)</f>
        <v>59</v>
      </c>
    </row>
    <row r="1248" ht="26" hidden="1" customHeight="1" spans="1:3">
      <c r="A1248" s="283">
        <v>2220501</v>
      </c>
      <c r="B1248" s="283" t="s">
        <v>1078</v>
      </c>
      <c r="C1248" s="287"/>
    </row>
    <row r="1249" ht="26" hidden="1" customHeight="1" spans="1:3">
      <c r="A1249" s="283">
        <v>2220502</v>
      </c>
      <c r="B1249" s="283" t="s">
        <v>1079</v>
      </c>
      <c r="C1249" s="287"/>
    </row>
    <row r="1250" ht="26" customHeight="1" spans="1:3">
      <c r="A1250" s="283">
        <v>2220503</v>
      </c>
      <c r="B1250" s="283" t="s">
        <v>1080</v>
      </c>
      <c r="C1250" s="132">
        <v>18</v>
      </c>
    </row>
    <row r="1251" ht="26" hidden="1" customHeight="1" spans="1:3">
      <c r="A1251" s="283">
        <v>2220504</v>
      </c>
      <c r="B1251" s="283" t="s">
        <v>1081</v>
      </c>
      <c r="C1251" s="287"/>
    </row>
    <row r="1252" ht="26" hidden="1" customHeight="1" spans="1:3">
      <c r="A1252" s="283">
        <v>2220505</v>
      </c>
      <c r="B1252" s="283" t="s">
        <v>1082</v>
      </c>
      <c r="C1252" s="287"/>
    </row>
    <row r="1253" ht="26" hidden="1" customHeight="1" spans="1:3">
      <c r="A1253" s="283">
        <v>2220506</v>
      </c>
      <c r="B1253" s="283" t="s">
        <v>1083</v>
      </c>
      <c r="C1253" s="287"/>
    </row>
    <row r="1254" ht="26" hidden="1" customHeight="1" spans="1:3">
      <c r="A1254" s="283">
        <v>2220507</v>
      </c>
      <c r="B1254" s="283" t="s">
        <v>1084</v>
      </c>
      <c r="C1254" s="287"/>
    </row>
    <row r="1255" ht="26" hidden="1" customHeight="1" spans="1:3">
      <c r="A1255" s="283">
        <v>2220508</v>
      </c>
      <c r="B1255" s="283" t="s">
        <v>1085</v>
      </c>
      <c r="C1255" s="287"/>
    </row>
    <row r="1256" ht="26" hidden="1" customHeight="1" spans="1:3">
      <c r="A1256" s="283">
        <v>2220509</v>
      </c>
      <c r="B1256" s="283" t="s">
        <v>1086</v>
      </c>
      <c r="C1256" s="287"/>
    </row>
    <row r="1257" ht="26" hidden="1" customHeight="1" spans="1:3">
      <c r="A1257" s="283">
        <v>2220510</v>
      </c>
      <c r="B1257" s="283" t="s">
        <v>1087</v>
      </c>
      <c r="C1257" s="287"/>
    </row>
    <row r="1258" ht="26" customHeight="1" spans="1:3">
      <c r="A1258" s="283">
        <v>2220511</v>
      </c>
      <c r="B1258" s="283" t="s">
        <v>1088</v>
      </c>
      <c r="C1258" s="132">
        <v>41</v>
      </c>
    </row>
    <row r="1259" ht="26" hidden="1" customHeight="1" spans="1:3">
      <c r="A1259" s="283">
        <v>2220599</v>
      </c>
      <c r="B1259" s="283" t="s">
        <v>1089</v>
      </c>
      <c r="C1259" s="287"/>
    </row>
    <row r="1260" ht="26" customHeight="1" spans="1:3">
      <c r="A1260" s="283">
        <v>224</v>
      </c>
      <c r="B1260" s="285" t="s">
        <v>1090</v>
      </c>
      <c r="C1260" s="130">
        <f>SUM(C1261,C1272,C1279,C1287,C1300,C1304,C1308)</f>
        <v>6035</v>
      </c>
    </row>
    <row r="1261" ht="26" customHeight="1" spans="1:3">
      <c r="A1261" s="283">
        <v>22401</v>
      </c>
      <c r="B1261" s="285" t="s">
        <v>1091</v>
      </c>
      <c r="C1261" s="130">
        <f>SUM(C1262:C1271)</f>
        <v>2400</v>
      </c>
    </row>
    <row r="1262" ht="26" customHeight="1" spans="1:3">
      <c r="A1262" s="283">
        <v>2240101</v>
      </c>
      <c r="B1262" s="283" t="s">
        <v>135</v>
      </c>
      <c r="C1262" s="132">
        <v>618</v>
      </c>
    </row>
    <row r="1263" ht="26" hidden="1" customHeight="1" spans="1:3">
      <c r="A1263" s="283">
        <v>2240102</v>
      </c>
      <c r="B1263" s="283" t="s">
        <v>136</v>
      </c>
      <c r="C1263" s="287"/>
    </row>
    <row r="1264" ht="26" hidden="1" customHeight="1" spans="1:3">
      <c r="A1264" s="283">
        <v>2240103</v>
      </c>
      <c r="B1264" s="283" t="s">
        <v>137</v>
      </c>
      <c r="C1264" s="287"/>
    </row>
    <row r="1265" ht="26" hidden="1" customHeight="1" spans="1:3">
      <c r="A1265" s="283">
        <v>2240104</v>
      </c>
      <c r="B1265" s="283" t="s">
        <v>1092</v>
      </c>
      <c r="C1265" s="287"/>
    </row>
    <row r="1266" ht="26" hidden="1" customHeight="1" spans="1:3">
      <c r="A1266" s="283">
        <v>2240105</v>
      </c>
      <c r="B1266" s="283" t="s">
        <v>1093</v>
      </c>
      <c r="C1266" s="287"/>
    </row>
    <row r="1267" ht="26" customHeight="1" spans="1:3">
      <c r="A1267" s="283">
        <v>2240106</v>
      </c>
      <c r="B1267" s="283" t="s">
        <v>1094</v>
      </c>
      <c r="C1267" s="132">
        <v>185</v>
      </c>
    </row>
    <row r="1268" ht="26" customHeight="1" spans="1:3">
      <c r="A1268" s="283">
        <v>2240108</v>
      </c>
      <c r="B1268" s="283" t="s">
        <v>1095</v>
      </c>
      <c r="C1268" s="132">
        <v>93</v>
      </c>
    </row>
    <row r="1269" ht="26" customHeight="1" spans="1:3">
      <c r="A1269" s="283">
        <v>2240109</v>
      </c>
      <c r="B1269" s="283" t="s">
        <v>1096</v>
      </c>
      <c r="C1269" s="132">
        <v>242</v>
      </c>
    </row>
    <row r="1270" ht="26" hidden="1" customHeight="1" spans="1:3">
      <c r="A1270" s="283">
        <v>2240150</v>
      </c>
      <c r="B1270" s="283" t="s">
        <v>144</v>
      </c>
      <c r="C1270" s="287"/>
    </row>
    <row r="1271" ht="26" customHeight="1" spans="1:3">
      <c r="A1271" s="283">
        <v>2240199</v>
      </c>
      <c r="B1271" s="283" t="s">
        <v>1097</v>
      </c>
      <c r="C1271" s="132">
        <v>1262</v>
      </c>
    </row>
    <row r="1272" ht="26" customHeight="1" spans="1:3">
      <c r="A1272" s="283">
        <v>22402</v>
      </c>
      <c r="B1272" s="285" t="s">
        <v>1098</v>
      </c>
      <c r="C1272" s="130">
        <f>SUM(C1273:C1278)</f>
        <v>742</v>
      </c>
    </row>
    <row r="1273" ht="26" customHeight="1" spans="1:3">
      <c r="A1273" s="283">
        <v>2240201</v>
      </c>
      <c r="B1273" s="283" t="s">
        <v>135</v>
      </c>
      <c r="C1273" s="132">
        <v>644</v>
      </c>
    </row>
    <row r="1274" ht="26" hidden="1" customHeight="1" spans="1:3">
      <c r="A1274" s="283">
        <v>2240202</v>
      </c>
      <c r="B1274" s="283" t="s">
        <v>136</v>
      </c>
      <c r="C1274" s="287"/>
    </row>
    <row r="1275" ht="26" hidden="1" customHeight="1" spans="1:3">
      <c r="A1275" s="283">
        <v>2240203</v>
      </c>
      <c r="B1275" s="283" t="s">
        <v>137</v>
      </c>
      <c r="C1275" s="287"/>
    </row>
    <row r="1276" ht="26" customHeight="1" spans="1:3">
      <c r="A1276" s="283">
        <v>2240204</v>
      </c>
      <c r="B1276" s="283" t="s">
        <v>1099</v>
      </c>
      <c r="C1276" s="132">
        <v>3</v>
      </c>
    </row>
    <row r="1277" ht="26" hidden="1" customHeight="1" spans="1:3">
      <c r="A1277" s="283">
        <v>2240250</v>
      </c>
      <c r="B1277" s="283" t="s">
        <v>144</v>
      </c>
      <c r="C1277" s="287"/>
    </row>
    <row r="1278" ht="26" customHeight="1" spans="1:3">
      <c r="A1278" s="283">
        <v>2240299</v>
      </c>
      <c r="B1278" s="283" t="s">
        <v>1100</v>
      </c>
      <c r="C1278" s="132">
        <v>95</v>
      </c>
    </row>
    <row r="1279" ht="26" hidden="1" customHeight="1" spans="1:3">
      <c r="A1279" s="283">
        <v>22404</v>
      </c>
      <c r="B1279" s="285" t="s">
        <v>1101</v>
      </c>
      <c r="C1279" s="288">
        <f>SUM(C1280:C1286)</f>
        <v>0</v>
      </c>
    </row>
    <row r="1280" ht="26" hidden="1" customHeight="1" spans="1:3">
      <c r="A1280" s="283">
        <v>2240401</v>
      </c>
      <c r="B1280" s="283" t="s">
        <v>135</v>
      </c>
      <c r="C1280" s="287"/>
    </row>
    <row r="1281" ht="26" hidden="1" customHeight="1" spans="1:3">
      <c r="A1281" s="283">
        <v>2240402</v>
      </c>
      <c r="B1281" s="283" t="s">
        <v>136</v>
      </c>
      <c r="C1281" s="287"/>
    </row>
    <row r="1282" ht="26" hidden="1" customHeight="1" spans="1:3">
      <c r="A1282" s="283">
        <v>2240403</v>
      </c>
      <c r="B1282" s="283" t="s">
        <v>137</v>
      </c>
      <c r="C1282" s="287"/>
    </row>
    <row r="1283" ht="26" hidden="1" customHeight="1" spans="1:3">
      <c r="A1283" s="283">
        <v>2240404</v>
      </c>
      <c r="B1283" s="283" t="s">
        <v>1102</v>
      </c>
      <c r="C1283" s="287"/>
    </row>
    <row r="1284" ht="26" hidden="1" customHeight="1" spans="1:3">
      <c r="A1284" s="283">
        <v>2240405</v>
      </c>
      <c r="B1284" s="283" t="s">
        <v>1103</v>
      </c>
      <c r="C1284" s="287"/>
    </row>
    <row r="1285" ht="26" hidden="1" customHeight="1" spans="1:3">
      <c r="A1285" s="283">
        <v>2240450</v>
      </c>
      <c r="B1285" s="283" t="s">
        <v>144</v>
      </c>
      <c r="C1285" s="287"/>
    </row>
    <row r="1286" ht="26" hidden="1" customHeight="1" spans="1:3">
      <c r="A1286" s="283">
        <v>2240499</v>
      </c>
      <c r="B1286" s="283" t="s">
        <v>1104</v>
      </c>
      <c r="C1286" s="287"/>
    </row>
    <row r="1287" ht="26" customHeight="1" spans="1:3">
      <c r="A1287" s="283">
        <v>22405</v>
      </c>
      <c r="B1287" s="285" t="s">
        <v>1105</v>
      </c>
      <c r="C1287" s="130">
        <f>SUM(C1288:C1299)</f>
        <v>76</v>
      </c>
    </row>
    <row r="1288" ht="26" hidden="1" customHeight="1" spans="1:3">
      <c r="A1288" s="283">
        <v>2240501</v>
      </c>
      <c r="B1288" s="283" t="s">
        <v>135</v>
      </c>
      <c r="C1288" s="287"/>
    </row>
    <row r="1289" ht="26" hidden="1" customHeight="1" spans="1:3">
      <c r="A1289" s="283">
        <v>2240502</v>
      </c>
      <c r="B1289" s="283" t="s">
        <v>136</v>
      </c>
      <c r="C1289" s="287"/>
    </row>
    <row r="1290" ht="26" hidden="1" customHeight="1" spans="1:3">
      <c r="A1290" s="283">
        <v>2240503</v>
      </c>
      <c r="B1290" s="283" t="s">
        <v>137</v>
      </c>
      <c r="C1290" s="287"/>
    </row>
    <row r="1291" ht="26" hidden="1" customHeight="1" spans="1:3">
      <c r="A1291" s="283">
        <v>2240504</v>
      </c>
      <c r="B1291" s="283" t="s">
        <v>1106</v>
      </c>
      <c r="C1291" s="287"/>
    </row>
    <row r="1292" ht="26" hidden="1" customHeight="1" spans="1:3">
      <c r="A1292" s="283">
        <v>2240505</v>
      </c>
      <c r="B1292" s="283" t="s">
        <v>1107</v>
      </c>
      <c r="C1292" s="287"/>
    </row>
    <row r="1293" ht="26" hidden="1" customHeight="1" spans="1:3">
      <c r="A1293" s="283">
        <v>2240506</v>
      </c>
      <c r="B1293" s="283" t="s">
        <v>1108</v>
      </c>
      <c r="C1293" s="287"/>
    </row>
    <row r="1294" ht="26" customHeight="1" spans="1:3">
      <c r="A1294" s="283">
        <v>2240507</v>
      </c>
      <c r="B1294" s="283" t="s">
        <v>1109</v>
      </c>
      <c r="C1294" s="132">
        <v>76</v>
      </c>
    </row>
    <row r="1295" ht="26" hidden="1" customHeight="1" spans="1:3">
      <c r="A1295" s="283">
        <v>2240508</v>
      </c>
      <c r="B1295" s="283" t="s">
        <v>1110</v>
      </c>
      <c r="C1295" s="287"/>
    </row>
    <row r="1296" ht="26" hidden="1" customHeight="1" spans="1:3">
      <c r="A1296" s="283">
        <v>2240509</v>
      </c>
      <c r="B1296" s="283" t="s">
        <v>1111</v>
      </c>
      <c r="C1296" s="287"/>
    </row>
    <row r="1297" ht="26" hidden="1" customHeight="1" spans="1:3">
      <c r="A1297" s="283">
        <v>2240510</v>
      </c>
      <c r="B1297" s="283" t="s">
        <v>1112</v>
      </c>
      <c r="C1297" s="287"/>
    </row>
    <row r="1298" ht="26" hidden="1" customHeight="1" spans="1:3">
      <c r="A1298" s="283">
        <v>2240550</v>
      </c>
      <c r="B1298" s="283" t="s">
        <v>1113</v>
      </c>
      <c r="C1298" s="287"/>
    </row>
    <row r="1299" ht="26" hidden="1" customHeight="1" spans="1:3">
      <c r="A1299" s="283">
        <v>2240599</v>
      </c>
      <c r="B1299" s="283" t="s">
        <v>1114</v>
      </c>
      <c r="C1299" s="287"/>
    </row>
    <row r="1300" ht="26" customHeight="1" spans="1:3">
      <c r="A1300" s="283">
        <v>22406</v>
      </c>
      <c r="B1300" s="285" t="s">
        <v>1115</v>
      </c>
      <c r="C1300" s="130">
        <f>SUM(C1301:C1303)</f>
        <v>366</v>
      </c>
    </row>
    <row r="1301" ht="26" customHeight="1" spans="1:3">
      <c r="A1301" s="283">
        <v>2240601</v>
      </c>
      <c r="B1301" s="283" t="s">
        <v>1116</v>
      </c>
      <c r="C1301" s="132">
        <v>243</v>
      </c>
    </row>
    <row r="1302" ht="26" hidden="1" customHeight="1" spans="1:3">
      <c r="A1302" s="283">
        <v>2240602</v>
      </c>
      <c r="B1302" s="283" t="s">
        <v>1117</v>
      </c>
      <c r="C1302" s="287"/>
    </row>
    <row r="1303" ht="26" customHeight="1" spans="1:3">
      <c r="A1303" s="283">
        <v>2240699</v>
      </c>
      <c r="B1303" s="283" t="s">
        <v>1118</v>
      </c>
      <c r="C1303" s="132">
        <v>123</v>
      </c>
    </row>
    <row r="1304" ht="26" customHeight="1" spans="1:3">
      <c r="A1304" s="283">
        <v>22407</v>
      </c>
      <c r="B1304" s="285" t="s">
        <v>1119</v>
      </c>
      <c r="C1304" s="130">
        <f>SUM(C1305:C1307)</f>
        <v>2119</v>
      </c>
    </row>
    <row r="1305" ht="26" customHeight="1" spans="1:3">
      <c r="A1305" s="283">
        <v>2240703</v>
      </c>
      <c r="B1305" s="283" t="s">
        <v>1120</v>
      </c>
      <c r="C1305" s="132">
        <v>979</v>
      </c>
    </row>
    <row r="1306" ht="26" hidden="1" customHeight="1" spans="1:3">
      <c r="A1306" s="283">
        <v>2240704</v>
      </c>
      <c r="B1306" s="283" t="s">
        <v>1121</v>
      </c>
      <c r="C1306" s="287"/>
    </row>
    <row r="1307" ht="26" customHeight="1" spans="1:3">
      <c r="A1307" s="283">
        <v>2240799</v>
      </c>
      <c r="B1307" s="283" t="s">
        <v>1122</v>
      </c>
      <c r="C1307" s="132">
        <v>1140</v>
      </c>
    </row>
    <row r="1308" ht="26" customHeight="1" spans="1:3">
      <c r="A1308" s="283">
        <v>22499</v>
      </c>
      <c r="B1308" s="285" t="s">
        <v>1123</v>
      </c>
      <c r="C1308" s="130">
        <f t="shared" ref="C1308:C1311" si="1">C1309</f>
        <v>332</v>
      </c>
    </row>
    <row r="1309" ht="26" customHeight="1" spans="1:3">
      <c r="A1309" s="283">
        <v>2249999</v>
      </c>
      <c r="B1309" s="283" t="s">
        <v>1124</v>
      </c>
      <c r="C1309" s="132">
        <v>332</v>
      </c>
    </row>
    <row r="1310" ht="26" customHeight="1" spans="1:3">
      <c r="A1310" s="283">
        <v>229</v>
      </c>
      <c r="B1310" s="285" t="s">
        <v>1125</v>
      </c>
      <c r="C1310" s="130">
        <f t="shared" si="1"/>
        <v>212</v>
      </c>
    </row>
    <row r="1311" ht="26" customHeight="1" spans="1:3">
      <c r="A1311" s="283">
        <v>22999</v>
      </c>
      <c r="B1311" s="285" t="s">
        <v>1126</v>
      </c>
      <c r="C1311" s="130">
        <f t="shared" si="1"/>
        <v>212</v>
      </c>
    </row>
    <row r="1312" ht="26" customHeight="1" spans="1:3">
      <c r="A1312" s="283">
        <v>2299999</v>
      </c>
      <c r="B1312" s="283" t="s">
        <v>1127</v>
      </c>
      <c r="C1312" s="132">
        <v>212</v>
      </c>
    </row>
    <row r="1313" ht="26" customHeight="1" spans="1:3">
      <c r="A1313" s="283">
        <v>232</v>
      </c>
      <c r="B1313" s="285" t="s">
        <v>1128</v>
      </c>
      <c r="C1313" s="130">
        <f>SUM(C1314,C1316,C1321)</f>
        <v>9596</v>
      </c>
    </row>
    <row r="1314" ht="26" hidden="1" customHeight="1" spans="1:3">
      <c r="A1314" s="283">
        <v>23201</v>
      </c>
      <c r="B1314" s="285" t="s">
        <v>1129</v>
      </c>
      <c r="C1314" s="288">
        <f>C1315</f>
        <v>0</v>
      </c>
    </row>
    <row r="1315" ht="26" hidden="1" customHeight="1" spans="1:3">
      <c r="A1315" s="283">
        <v>2320101</v>
      </c>
      <c r="B1315" s="283" t="s">
        <v>1130</v>
      </c>
      <c r="C1315" s="287"/>
    </row>
    <row r="1316" ht="26" hidden="1" customHeight="1" spans="1:3">
      <c r="A1316" s="283">
        <v>23202</v>
      </c>
      <c r="B1316" s="285" t="s">
        <v>1131</v>
      </c>
      <c r="C1316" s="288">
        <f>SUM(C1317:C1320)</f>
        <v>0</v>
      </c>
    </row>
    <row r="1317" ht="26" hidden="1" customHeight="1" spans="1:3">
      <c r="A1317" s="283">
        <v>2320201</v>
      </c>
      <c r="B1317" s="283" t="s">
        <v>1132</v>
      </c>
      <c r="C1317" s="287"/>
    </row>
    <row r="1318" ht="26" hidden="1" customHeight="1" spans="1:3">
      <c r="A1318" s="283">
        <v>2320202</v>
      </c>
      <c r="B1318" s="283" t="s">
        <v>1133</v>
      </c>
      <c r="C1318" s="287"/>
    </row>
    <row r="1319" ht="26" hidden="1" customHeight="1" spans="1:3">
      <c r="A1319" s="283">
        <v>2320203</v>
      </c>
      <c r="B1319" s="283" t="s">
        <v>1134</v>
      </c>
      <c r="C1319" s="287"/>
    </row>
    <row r="1320" ht="26" hidden="1" customHeight="1" spans="1:3">
      <c r="A1320" s="283">
        <v>2320299</v>
      </c>
      <c r="B1320" s="283" t="s">
        <v>1135</v>
      </c>
      <c r="C1320" s="287"/>
    </row>
    <row r="1321" ht="26" customHeight="1" spans="1:3">
      <c r="A1321" s="283">
        <v>23203</v>
      </c>
      <c r="B1321" s="285" t="s">
        <v>1136</v>
      </c>
      <c r="C1321" s="130">
        <f>SUM(C1322:C1325)</f>
        <v>9596</v>
      </c>
    </row>
    <row r="1322" ht="26" customHeight="1" spans="1:3">
      <c r="A1322" s="283">
        <v>2320301</v>
      </c>
      <c r="B1322" s="283" t="s">
        <v>1137</v>
      </c>
      <c r="C1322" s="132">
        <v>9398</v>
      </c>
    </row>
    <row r="1323" ht="26" hidden="1" customHeight="1" spans="1:3">
      <c r="A1323" s="283">
        <v>2320302</v>
      </c>
      <c r="B1323" s="283" t="s">
        <v>1138</v>
      </c>
      <c r="C1323" s="287"/>
    </row>
    <row r="1324" ht="26" customHeight="1" spans="1:3">
      <c r="A1324" s="283">
        <v>2320303</v>
      </c>
      <c r="B1324" s="283" t="s">
        <v>1139</v>
      </c>
      <c r="C1324" s="132">
        <v>198</v>
      </c>
    </row>
    <row r="1325" ht="26" hidden="1" customHeight="1" spans="1:3">
      <c r="A1325" s="283">
        <v>2320399</v>
      </c>
      <c r="B1325" s="283" t="s">
        <v>1140</v>
      </c>
      <c r="C1325" s="287"/>
    </row>
    <row r="1326" ht="26" hidden="1" customHeight="1" spans="1:3">
      <c r="A1326" s="283">
        <v>233</v>
      </c>
      <c r="B1326" s="285" t="s">
        <v>1141</v>
      </c>
      <c r="C1326" s="288">
        <f>C1327+C1329+C1331</f>
        <v>0</v>
      </c>
    </row>
    <row r="1327" ht="26" hidden="1" customHeight="1" spans="1:3">
      <c r="A1327" s="283">
        <v>23301</v>
      </c>
      <c r="B1327" s="285" t="s">
        <v>1142</v>
      </c>
      <c r="C1327" s="288">
        <f t="shared" ref="C1327:C1331" si="2">C1328</f>
        <v>0</v>
      </c>
    </row>
    <row r="1328" ht="26" hidden="1" customHeight="1" spans="1:3">
      <c r="A1328" s="283">
        <v>2330101</v>
      </c>
      <c r="B1328" s="283" t="s">
        <v>1143</v>
      </c>
      <c r="C1328" s="287"/>
    </row>
    <row r="1329" ht="26" hidden="1" customHeight="1" spans="1:3">
      <c r="A1329" s="283">
        <v>23302</v>
      </c>
      <c r="B1329" s="285" t="s">
        <v>1144</v>
      </c>
      <c r="C1329" s="288">
        <f t="shared" si="2"/>
        <v>0</v>
      </c>
    </row>
    <row r="1330" ht="26" hidden="1" customHeight="1" spans="1:3">
      <c r="A1330" s="283">
        <v>2330201</v>
      </c>
      <c r="B1330" s="283" t="s">
        <v>1145</v>
      </c>
      <c r="C1330" s="287"/>
    </row>
    <row r="1331" ht="26" hidden="1" customHeight="1" spans="1:3">
      <c r="A1331" s="293">
        <v>23303</v>
      </c>
      <c r="B1331" s="294" t="s">
        <v>1146</v>
      </c>
      <c r="C1331" s="288">
        <f t="shared" si="2"/>
        <v>0</v>
      </c>
    </row>
    <row r="1332" ht="26" hidden="1" customHeight="1" spans="1:3">
      <c r="A1332" s="283">
        <v>2330301</v>
      </c>
      <c r="B1332" s="295" t="s">
        <v>1147</v>
      </c>
      <c r="C1332" s="287"/>
    </row>
  </sheetData>
  <autoFilter xmlns:etc="http://www.wps.cn/officeDocument/2017/etCustomData" ref="A5:C1332" etc:filterBottomFollowUsedRange="0">
    <filterColumn colId="2">
      <filters>
        <filter val="100"/>
        <filter val="500"/>
        <filter val="1"/>
        <filter val="101"/>
        <filter val="1101"/>
        <filter val="2"/>
        <filter val="102"/>
        <filter val="3"/>
        <filter val="4"/>
        <filter val="5"/>
        <filter val="6"/>
        <filter val="106"/>
        <filter val="7"/>
        <filter val="507"/>
        <filter val="8"/>
        <filter val="508"/>
        <filter val="9"/>
        <filter val="2109"/>
        <filter val="111"/>
        <filter val="112"/>
        <filter val="913"/>
        <filter val="3113"/>
        <filter val="114"/>
        <filter val="115"/>
        <filter val="4915"/>
        <filter val="3116"/>
        <filter val="117"/>
        <filter val="9518"/>
        <filter val="119"/>
        <filter val="2119"/>
        <filter val="920"/>
        <filter val="121"/>
        <filter val="122"/>
        <filter val="123"/>
        <filter val="2523"/>
        <filter val="124"/>
        <filter val="2526"/>
        <filter val="7526"/>
        <filter val="128"/>
        <filter val="2129"/>
        <filter val="130"/>
        <filter val="131"/>
        <filter val="4131"/>
        <filter val="4931"/>
        <filter val="31931"/>
        <filter val="4533"/>
        <filter val="534"/>
        <filter val="135"/>
        <filter val="535"/>
        <filter val="136"/>
        <filter val="5136"/>
        <filter val="16138"/>
        <filter val="539"/>
        <filter val="1140"/>
        <filter val="141"/>
        <filter val="142"/>
        <filter val="1142"/>
        <filter val="1942"/>
        <filter val="543"/>
        <filter val="4143"/>
        <filter val="5943"/>
        <filter val="145"/>
        <filter val="19545"/>
        <filter val="4548"/>
        <filter val="149"/>
        <filter val="551"/>
        <filter val="553"/>
        <filter val="3153"/>
        <filter val="155"/>
        <filter val="156"/>
        <filter val="1156"/>
        <filter val="157"/>
        <filter val="557"/>
        <filter val="1557"/>
        <filter val="7557"/>
        <filter val="1158"/>
        <filter val="1558"/>
        <filter val="159"/>
        <filter val="20559"/>
        <filter val="92560"/>
        <filter val="10562"/>
        <filter val="164"/>
        <filter val="3165"/>
        <filter val="1166"/>
        <filter val="18966"/>
        <filter val="168"/>
        <filter val="6969"/>
        <filter val="171"/>
        <filter val="1172"/>
        <filter val="973"/>
        <filter val="2573"/>
        <filter val="175"/>
        <filter val="2575"/>
        <filter val="578"/>
        <filter val="179"/>
        <filter val="979"/>
        <filter val="4179"/>
        <filter val="181"/>
        <filter val="1182"/>
        <filter val="183"/>
        <filter val="2583"/>
        <filter val="184"/>
        <filter val="185"/>
        <filter val="986"/>
        <filter val="188"/>
        <filter val="589"/>
        <filter val="989"/>
        <filter val="3189"/>
        <filter val="1990"/>
        <filter val="591"/>
        <filter val="594"/>
        <filter val="9596"/>
        <filter val="1997"/>
        <filter val="198"/>
        <filter val="1198"/>
        <filter val="2199"/>
        <filter val="3599"/>
        <filter val="6599"/>
        <filter val="200"/>
        <filter val="13200"/>
        <filter val="2601"/>
        <filter val="603"/>
        <filter val="204"/>
        <filter val="11604"/>
        <filter val="205"/>
        <filter val="605"/>
        <filter val="17608"/>
        <filter val="12610"/>
        <filter val="211"/>
        <filter val="212"/>
        <filter val="616"/>
        <filter val="617"/>
        <filter val="5617"/>
        <filter val="618"/>
        <filter val="2618"/>
        <filter val="5618"/>
        <filter val="219"/>
        <filter val="619"/>
        <filter val="4219"/>
        <filter val="222"/>
        <filter val="1622"/>
        <filter val="223"/>
        <filter val="7623"/>
        <filter val="624"/>
        <filter val="226"/>
        <filter val="227"/>
        <filter val="228"/>
        <filter val="628"/>
        <filter val="4228"/>
        <filter val="230"/>
        <filter val="4630"/>
        <filter val="232"/>
        <filter val="234"/>
        <filter val="634"/>
        <filter val="635"/>
        <filter val="11235"/>
        <filter val="239"/>
        <filter val="3239"/>
        <filter val="240"/>
        <filter val="241"/>
        <filter val="242"/>
        <filter val="12242"/>
        <filter val="243"/>
        <filter val="643"/>
        <filter val="244"/>
        <filter val="644"/>
        <filter val="7246"/>
        <filter val="40246"/>
        <filter val="247"/>
        <filter val="1647"/>
        <filter val="250"/>
        <filter val="1655"/>
        <filter val="257"/>
        <filter val="660"/>
        <filter val="261"/>
        <filter val="662"/>
        <filter val="1262"/>
        <filter val="663"/>
        <filter val="264"/>
        <filter val="4264"/>
        <filter val="265"/>
        <filter val="665"/>
        <filter val="266"/>
        <filter val="3266"/>
        <filter val="6267"/>
        <filter val="81269"/>
        <filter val="272"/>
        <filter val="275"/>
        <filter val="675"/>
        <filter val="276"/>
        <filter val="24276"/>
        <filter val="677"/>
        <filter val="278"/>
        <filter val="279"/>
        <filter val="679"/>
        <filter val="281"/>
        <filter val="1281"/>
        <filter val="282"/>
        <filter val="682"/>
        <filter val="1282"/>
        <filter val="284"/>
        <filter val="289"/>
        <filter val="4689"/>
        <filter val="2291"/>
        <filter val="292"/>
        <filter val="296"/>
        <filter val="697"/>
        <filter val="90300"/>
        <filter val="702"/>
        <filter val="1302"/>
        <filter val="703"/>
        <filter val="5303"/>
        <filter val="7706"/>
        <filter val="309"/>
        <filter val="2309"/>
        <filter val="9710"/>
        <filter val="311"/>
        <filter val="312"/>
        <filter val="1712"/>
        <filter val="3312"/>
        <filter val="26313"/>
        <filter val="714"/>
        <filter val="316"/>
        <filter val="3316"/>
        <filter val="318"/>
        <filter val="4318"/>
        <filter val="721"/>
        <filter val="1321"/>
        <filter val="1323"/>
        <filter val="4323"/>
        <filter val="325"/>
        <filter val="326"/>
        <filter val="2329"/>
        <filter val="2730"/>
        <filter val="55331"/>
        <filter val="332"/>
        <filter val="2334"/>
        <filter val="337"/>
        <filter val="2337"/>
        <filter val="3338"/>
        <filter val="740"/>
        <filter val="341"/>
        <filter val="742"/>
        <filter val="343"/>
        <filter val="1743"/>
        <filter val="345"/>
        <filter val="12347"/>
        <filter val="349"/>
        <filter val="1349"/>
        <filter val="44749"/>
        <filter val="354"/>
        <filter val="357"/>
        <filter val="358"/>
        <filter val="359"/>
        <filter val="2759"/>
        <filter val="5361"/>
        <filter val="764"/>
        <filter val="3364"/>
        <filter val="366"/>
        <filter val="369"/>
        <filter val="6370"/>
        <filter val="771"/>
        <filter val="7371"/>
        <filter val="373"/>
        <filter val="6373"/>
        <filter val="2777"/>
        <filter val="378"/>
        <filter val="778"/>
        <filter val="5378"/>
        <filter val="381"/>
        <filter val="1386"/>
        <filter val="1388"/>
        <filter val="1788"/>
        <filter val="793"/>
        <filter val="6796"/>
        <filter val="4797"/>
        <filter val="9398"/>
        <filter val="7799"/>
        <filter val="2400"/>
        <filter val="803"/>
        <filter val="405"/>
        <filter val="5406"/>
        <filter val="90006"/>
        <filter val="3407"/>
        <filter val="6407"/>
        <filter val="10"/>
        <filter val="2010"/>
        <filter val="6010"/>
        <filter val="812"/>
        <filter val="13"/>
        <filter val="413"/>
        <filter val="14"/>
        <filter val="1814"/>
        <filter val="22414"/>
        <filter val="15"/>
        <filter val="1015"/>
        <filter val="16"/>
        <filter val="17"/>
        <filter val="417"/>
        <filter val="1417"/>
        <filter val="2017"/>
        <filter val="18"/>
        <filter val="20"/>
        <filter val="21"/>
        <filter val="22"/>
        <filter val="13422"/>
        <filter val="23"/>
        <filter val="1023"/>
        <filter val="24"/>
        <filter val="1024"/>
        <filter val="4024"/>
        <filter val="25"/>
        <filter val="26"/>
        <filter val="1026"/>
        <filter val="27"/>
        <filter val="28"/>
        <filter val="29"/>
        <filter val="30"/>
        <filter val="31"/>
        <filter val="431"/>
        <filter val="831"/>
        <filter val="32"/>
        <filter val="33"/>
        <filter val="35"/>
        <filter val="6035"/>
        <filter val="8435"/>
        <filter val="19435"/>
        <filter val="37"/>
        <filter val="41"/>
        <filter val="1041"/>
        <filter val="13441"/>
        <filter val="42"/>
        <filter val="44"/>
        <filter val="45"/>
        <filter val="46"/>
        <filter val="846"/>
        <filter val="3046"/>
        <filter val="47"/>
        <filter val="49"/>
        <filter val="8449"/>
        <filter val="50"/>
        <filter val="1052"/>
        <filter val="853"/>
        <filter val="54"/>
        <filter val="454"/>
        <filter val="55"/>
        <filter val="456"/>
        <filter val="2856"/>
        <filter val="57"/>
        <filter val="59"/>
        <filter val="60"/>
        <filter val="2060"/>
        <filter val="61"/>
        <filter val="461"/>
        <filter val="8061"/>
        <filter val="62"/>
        <filter val="1462"/>
        <filter val="2462"/>
        <filter val="17062"/>
        <filter val="3863"/>
        <filter val="64"/>
        <filter val="4064"/>
        <filter val="865"/>
        <filter val="67"/>
        <filter val="68"/>
        <filter val="1468"/>
        <filter val="6468"/>
        <filter val="25068"/>
        <filter val="869"/>
        <filter val="3871"/>
        <filter val="472"/>
        <filter val="1072"/>
        <filter val="3072"/>
        <filter val="473"/>
        <filter val="474"/>
        <filter val="1474"/>
        <filter val="875"/>
        <filter val="3875"/>
        <filter val="76"/>
        <filter val="478"/>
        <filter val="479"/>
        <filter val="1482"/>
        <filter val="84"/>
        <filter val="4884"/>
        <filter val="85"/>
        <filter val="2885"/>
        <filter val="2087"/>
        <filter val="88"/>
        <filter val="488"/>
        <filter val="90"/>
        <filter val="890"/>
        <filter val="92"/>
        <filter val="2892"/>
        <filter val="93"/>
        <filter val="94"/>
        <filter val="494"/>
        <filter val="95"/>
        <filter val="6095"/>
        <filter val="97"/>
        <filter val="1097"/>
        <filter val="499"/>
        <filter val="30899"/>
      </filters>
    </filterColumn>
    <extLst/>
  </autoFilter>
  <mergeCells count="1">
    <mergeCell ref="A2:C2"/>
  </mergeCells>
  <dataValidations count="1">
    <dataValidation type="decimal" operator="between" allowBlank="1" showInputMessage="1" showErrorMessage="1" sqref="C5:C1332">
      <formula1>-99999999999999</formula1>
      <formula2>99999999999999</formula2>
    </dataValidation>
  </dataValidations>
  <printOptions horizontalCentered="1"/>
  <pageMargins left="0.550694444444444" right="0.550694444444444" top="0.984027777777778" bottom="0.984027777777778" header="0.511805555555556" footer="0.511805555555556"/>
  <pageSetup paperSize="9" scale="98" orientation="portrait"/>
  <headerFooter alignWithMargins="0" scaleWithDoc="0">
    <oddFooter>&amp;R&amp;P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view="pageBreakPreview" zoomScaleNormal="100" workbookViewId="0">
      <selection activeCell="F10" sqref="F10"/>
    </sheetView>
  </sheetViews>
  <sheetFormatPr defaultColWidth="9" defaultRowHeight="15.6" outlineLevelCol="2"/>
  <cols>
    <col min="1" max="1" width="9" style="2"/>
    <col min="2" max="2" width="38.25" style="278" customWidth="1"/>
    <col min="3" max="3" width="30.875" style="279" customWidth="1"/>
    <col min="4" max="16384" width="9" style="280"/>
  </cols>
  <sheetData>
    <row r="1" ht="19.9" customHeight="1" spans="1:1">
      <c r="A1" s="281" t="s">
        <v>1148</v>
      </c>
    </row>
    <row r="2" ht="32.1" customHeight="1" spans="1:3">
      <c r="A2" s="171" t="s">
        <v>1149</v>
      </c>
      <c r="B2" s="171"/>
      <c r="C2" s="282"/>
    </row>
    <row r="3" ht="24.6" customHeight="1" spans="3:3">
      <c r="C3" s="279" t="s">
        <v>3</v>
      </c>
    </row>
    <row r="4" ht="31.5" customHeight="1" spans="1:3">
      <c r="A4" s="121" t="s">
        <v>129</v>
      </c>
      <c r="B4" s="121" t="s">
        <v>130</v>
      </c>
      <c r="C4" s="121" t="s">
        <v>132</v>
      </c>
    </row>
    <row r="5" ht="31.5" customHeight="1" spans="1:3">
      <c r="A5" s="283"/>
      <c r="B5" s="284" t="s">
        <v>1150</v>
      </c>
      <c r="C5" s="132">
        <f>C6+C11+C22+C30+C37+C41+C44+C48+C53+C59+C63+C68</f>
        <v>511278</v>
      </c>
    </row>
    <row r="6" ht="31.5" customHeight="1" spans="1:3">
      <c r="A6" s="283">
        <v>501</v>
      </c>
      <c r="B6" s="285" t="s">
        <v>1151</v>
      </c>
      <c r="C6" s="132">
        <f>SUM(C7:C10)</f>
        <v>92643</v>
      </c>
    </row>
    <row r="7" ht="31.5" customHeight="1" spans="1:3">
      <c r="A7" s="283">
        <v>50101</v>
      </c>
      <c r="B7" s="283" t="s">
        <v>1152</v>
      </c>
      <c r="C7" s="132">
        <v>70662</v>
      </c>
    </row>
    <row r="8" ht="31.5" customHeight="1" spans="1:3">
      <c r="A8" s="283">
        <v>50102</v>
      </c>
      <c r="B8" s="283" t="s">
        <v>1153</v>
      </c>
      <c r="C8" s="132">
        <v>13050</v>
      </c>
    </row>
    <row r="9" ht="31.5" customHeight="1" spans="1:3">
      <c r="A9" s="283">
        <v>50103</v>
      </c>
      <c r="B9" s="283" t="s">
        <v>1154</v>
      </c>
      <c r="C9" s="132">
        <v>4679</v>
      </c>
    </row>
    <row r="10" ht="31.5" customHeight="1" spans="1:3">
      <c r="A10" s="283">
        <v>50199</v>
      </c>
      <c r="B10" s="283" t="s">
        <v>1155</v>
      </c>
      <c r="C10" s="132">
        <v>4252</v>
      </c>
    </row>
    <row r="11" ht="31.5" customHeight="1" spans="1:3">
      <c r="A11" s="283">
        <v>502</v>
      </c>
      <c r="B11" s="285" t="s">
        <v>1156</v>
      </c>
      <c r="C11" s="132">
        <f>SUM(C12:C21)</f>
        <v>100161</v>
      </c>
    </row>
    <row r="12" ht="31.5" customHeight="1" spans="1:3">
      <c r="A12" s="283">
        <v>50201</v>
      </c>
      <c r="B12" s="283" t="s">
        <v>1157</v>
      </c>
      <c r="C12" s="132">
        <v>9341</v>
      </c>
    </row>
    <row r="13" ht="31.5" customHeight="1" spans="1:3">
      <c r="A13" s="283">
        <v>50202</v>
      </c>
      <c r="B13" s="283" t="s">
        <v>1158</v>
      </c>
      <c r="C13" s="132">
        <v>688</v>
      </c>
    </row>
    <row r="14" ht="31.5" customHeight="1" spans="1:3">
      <c r="A14" s="283">
        <v>50203</v>
      </c>
      <c r="B14" s="283" t="s">
        <v>1159</v>
      </c>
      <c r="C14" s="132">
        <v>883</v>
      </c>
    </row>
    <row r="15" ht="31.5" customHeight="1" spans="1:3">
      <c r="A15" s="283">
        <v>50204</v>
      </c>
      <c r="B15" s="283" t="s">
        <v>1160</v>
      </c>
      <c r="C15" s="132">
        <v>201</v>
      </c>
    </row>
    <row r="16" ht="31.5" customHeight="1" spans="1:3">
      <c r="A16" s="283">
        <v>50205</v>
      </c>
      <c r="B16" s="283" t="s">
        <v>1161</v>
      </c>
      <c r="C16" s="132">
        <v>16289</v>
      </c>
    </row>
    <row r="17" ht="31.5" customHeight="1" spans="1:3">
      <c r="A17" s="283">
        <v>50206</v>
      </c>
      <c r="B17" s="283" t="s">
        <v>1162</v>
      </c>
      <c r="C17" s="132">
        <v>235</v>
      </c>
    </row>
    <row r="18" ht="31.5" customHeight="1" spans="1:3">
      <c r="A18" s="283">
        <v>50207</v>
      </c>
      <c r="B18" s="283" t="s">
        <v>1163</v>
      </c>
      <c r="C18" s="132"/>
    </row>
    <row r="19" ht="31.5" customHeight="1" spans="1:3">
      <c r="A19" s="283">
        <v>50208</v>
      </c>
      <c r="B19" s="283" t="s">
        <v>1164</v>
      </c>
      <c r="C19" s="132">
        <v>516</v>
      </c>
    </row>
    <row r="20" ht="31.5" customHeight="1" spans="1:3">
      <c r="A20" s="283">
        <v>50209</v>
      </c>
      <c r="B20" s="283" t="s">
        <v>1165</v>
      </c>
      <c r="C20" s="132">
        <v>762</v>
      </c>
    </row>
    <row r="21" ht="31.5" customHeight="1" spans="1:3">
      <c r="A21" s="283">
        <v>50299</v>
      </c>
      <c r="B21" s="283" t="s">
        <v>1166</v>
      </c>
      <c r="C21" s="132">
        <v>71246</v>
      </c>
    </row>
    <row r="22" ht="31.5" customHeight="1" spans="1:3">
      <c r="A22" s="283">
        <v>503</v>
      </c>
      <c r="B22" s="285" t="s">
        <v>1167</v>
      </c>
      <c r="C22" s="132">
        <f>SUM(C23:C29)</f>
        <v>73318</v>
      </c>
    </row>
    <row r="23" ht="31.5" customHeight="1" spans="1:3">
      <c r="A23" s="283">
        <v>50301</v>
      </c>
      <c r="B23" s="283" t="s">
        <v>1168</v>
      </c>
      <c r="C23" s="132">
        <v>6</v>
      </c>
    </row>
    <row r="24" ht="31.5" customHeight="1" spans="1:3">
      <c r="A24" s="283">
        <v>50302</v>
      </c>
      <c r="B24" s="283" t="s">
        <v>1169</v>
      </c>
      <c r="C24" s="132">
        <v>36742</v>
      </c>
    </row>
    <row r="25" ht="31.5" customHeight="1" spans="1:3">
      <c r="A25" s="283">
        <v>50303</v>
      </c>
      <c r="B25" s="283" t="s">
        <v>1170</v>
      </c>
      <c r="C25" s="132">
        <v>50</v>
      </c>
    </row>
    <row r="26" ht="31.5" customHeight="1" spans="1:3">
      <c r="A26" s="283">
        <v>50305</v>
      </c>
      <c r="B26" s="283" t="s">
        <v>1171</v>
      </c>
      <c r="C26" s="132"/>
    </row>
    <row r="27" ht="31.5" customHeight="1" spans="1:3">
      <c r="A27" s="283">
        <v>50306</v>
      </c>
      <c r="B27" s="283" t="s">
        <v>1172</v>
      </c>
      <c r="C27" s="132">
        <v>793</v>
      </c>
    </row>
    <row r="28" ht="31.5" customHeight="1" spans="1:3">
      <c r="A28" s="283">
        <v>50307</v>
      </c>
      <c r="B28" s="283" t="s">
        <v>1173</v>
      </c>
      <c r="C28" s="132">
        <v>788</v>
      </c>
    </row>
    <row r="29" ht="31.5" customHeight="1" spans="1:3">
      <c r="A29" s="283">
        <v>50399</v>
      </c>
      <c r="B29" s="283" t="s">
        <v>1174</v>
      </c>
      <c r="C29" s="132">
        <v>34939</v>
      </c>
    </row>
    <row r="30" ht="31.5" customHeight="1" spans="1:3">
      <c r="A30" s="283">
        <v>504</v>
      </c>
      <c r="B30" s="285" t="s">
        <v>1175</v>
      </c>
      <c r="C30" s="132">
        <f>SUM(C31:C36)</f>
        <v>8345</v>
      </c>
    </row>
    <row r="31" ht="31.5" customHeight="1" spans="1:3">
      <c r="A31" s="283">
        <v>50401</v>
      </c>
      <c r="B31" s="283" t="s">
        <v>1168</v>
      </c>
      <c r="C31" s="132"/>
    </row>
    <row r="32" ht="31.5" customHeight="1" spans="1:3">
      <c r="A32" s="283">
        <v>50402</v>
      </c>
      <c r="B32" s="283" t="s">
        <v>1169</v>
      </c>
      <c r="C32" s="132">
        <v>322</v>
      </c>
    </row>
    <row r="33" ht="31.5" customHeight="1" spans="1:3">
      <c r="A33" s="283">
        <v>50403</v>
      </c>
      <c r="B33" s="283" t="s">
        <v>1170</v>
      </c>
      <c r="C33" s="132"/>
    </row>
    <row r="34" ht="31.5" customHeight="1" spans="1:3">
      <c r="A34" s="283">
        <v>50404</v>
      </c>
      <c r="B34" s="283" t="s">
        <v>1172</v>
      </c>
      <c r="C34" s="132">
        <v>5</v>
      </c>
    </row>
    <row r="35" ht="31.5" customHeight="1" spans="1:3">
      <c r="A35" s="283">
        <v>50405</v>
      </c>
      <c r="B35" s="283" t="s">
        <v>1173</v>
      </c>
      <c r="C35" s="132">
        <v>160</v>
      </c>
    </row>
    <row r="36" ht="31.5" customHeight="1" spans="1:3">
      <c r="A36" s="283">
        <v>50499</v>
      </c>
      <c r="B36" s="283" t="s">
        <v>1174</v>
      </c>
      <c r="C36" s="132">
        <v>7858</v>
      </c>
    </row>
    <row r="37" ht="31.5" customHeight="1" spans="1:3">
      <c r="A37" s="283">
        <v>505</v>
      </c>
      <c r="B37" s="285" t="s">
        <v>1176</v>
      </c>
      <c r="C37" s="132">
        <f>SUM(C38:C40)</f>
        <v>77100</v>
      </c>
    </row>
    <row r="38" ht="31.5" customHeight="1" spans="1:3">
      <c r="A38" s="283">
        <v>50501</v>
      </c>
      <c r="B38" s="283" t="s">
        <v>1177</v>
      </c>
      <c r="C38" s="132">
        <v>48714</v>
      </c>
    </row>
    <row r="39" ht="31.5" customHeight="1" spans="1:3">
      <c r="A39" s="283">
        <v>50502</v>
      </c>
      <c r="B39" s="283" t="s">
        <v>1178</v>
      </c>
      <c r="C39" s="132">
        <v>8792</v>
      </c>
    </row>
    <row r="40" ht="31.5" customHeight="1" spans="1:3">
      <c r="A40" s="283">
        <v>50599</v>
      </c>
      <c r="B40" s="283" t="s">
        <v>1179</v>
      </c>
      <c r="C40" s="132">
        <v>19594</v>
      </c>
    </row>
    <row r="41" ht="31.5" customHeight="1" spans="1:3">
      <c r="A41" s="283">
        <v>506</v>
      </c>
      <c r="B41" s="285" t="s">
        <v>1180</v>
      </c>
      <c r="C41" s="132">
        <f>SUM(C42:C43)</f>
        <v>3819</v>
      </c>
    </row>
    <row r="42" ht="31.5" customHeight="1" spans="1:3">
      <c r="A42" s="283">
        <v>50601</v>
      </c>
      <c r="B42" s="283" t="s">
        <v>1181</v>
      </c>
      <c r="C42" s="132">
        <v>3669</v>
      </c>
    </row>
    <row r="43" ht="31.5" customHeight="1" spans="1:3">
      <c r="A43" s="283">
        <v>50602</v>
      </c>
      <c r="B43" s="283" t="s">
        <v>1182</v>
      </c>
      <c r="C43" s="132">
        <v>150</v>
      </c>
    </row>
    <row r="44" ht="31.5" customHeight="1" spans="1:3">
      <c r="A44" s="283">
        <v>507</v>
      </c>
      <c r="B44" s="285" t="s">
        <v>1183</v>
      </c>
      <c r="C44" s="132">
        <f>SUM(C45:C47)</f>
        <v>11780</v>
      </c>
    </row>
    <row r="45" ht="31.5" customHeight="1" spans="1:3">
      <c r="A45" s="283">
        <v>50701</v>
      </c>
      <c r="B45" s="283" t="s">
        <v>1184</v>
      </c>
      <c r="C45" s="132">
        <v>56</v>
      </c>
    </row>
    <row r="46" ht="31.5" customHeight="1" spans="1:3">
      <c r="A46" s="283">
        <v>50702</v>
      </c>
      <c r="B46" s="283" t="s">
        <v>1185</v>
      </c>
      <c r="C46" s="132">
        <v>118</v>
      </c>
    </row>
    <row r="47" ht="31.5" customHeight="1" spans="1:3">
      <c r="A47" s="283">
        <v>50799</v>
      </c>
      <c r="B47" s="283" t="s">
        <v>1186</v>
      </c>
      <c r="C47" s="132">
        <v>11606</v>
      </c>
    </row>
    <row r="48" ht="31.5" customHeight="1" spans="1:3">
      <c r="A48" s="283">
        <v>508</v>
      </c>
      <c r="B48" s="285" t="s">
        <v>1187</v>
      </c>
      <c r="C48" s="132">
        <f>SUM(C49:C52)</f>
        <v>0</v>
      </c>
    </row>
    <row r="49" ht="31.5" customHeight="1" spans="1:3">
      <c r="A49" s="283">
        <v>50803</v>
      </c>
      <c r="B49" s="283" t="s">
        <v>1188</v>
      </c>
      <c r="C49" s="132"/>
    </row>
    <row r="50" ht="31.5" customHeight="1" spans="1:3">
      <c r="A50" s="283">
        <v>50804</v>
      </c>
      <c r="B50" s="283" t="s">
        <v>1189</v>
      </c>
      <c r="C50" s="132"/>
    </row>
    <row r="51" ht="31.5" customHeight="1" spans="1:3">
      <c r="A51" s="283">
        <v>50805</v>
      </c>
      <c r="B51" s="283" t="s">
        <v>1190</v>
      </c>
      <c r="C51" s="132"/>
    </row>
    <row r="52" ht="31.5" customHeight="1" spans="1:3">
      <c r="A52" s="283">
        <v>50899</v>
      </c>
      <c r="B52" s="283" t="s">
        <v>1191</v>
      </c>
      <c r="C52" s="132"/>
    </row>
    <row r="53" ht="31.5" customHeight="1" spans="1:3">
      <c r="A53" s="283">
        <v>509</v>
      </c>
      <c r="B53" s="285" t="s">
        <v>1192</v>
      </c>
      <c r="C53" s="132">
        <f>SUM(C54:C58)</f>
        <v>58814</v>
      </c>
    </row>
    <row r="54" ht="31.5" customHeight="1" spans="1:3">
      <c r="A54" s="283">
        <v>50901</v>
      </c>
      <c r="B54" s="283" t="s">
        <v>1193</v>
      </c>
      <c r="C54" s="132">
        <v>2766</v>
      </c>
    </row>
    <row r="55" ht="31.5" customHeight="1" spans="1:3">
      <c r="A55" s="283">
        <v>50902</v>
      </c>
      <c r="B55" s="283" t="s">
        <v>1194</v>
      </c>
      <c r="C55" s="132">
        <v>60</v>
      </c>
    </row>
    <row r="56" ht="31.5" customHeight="1" spans="1:3">
      <c r="A56" s="283">
        <v>50903</v>
      </c>
      <c r="B56" s="283" t="s">
        <v>1195</v>
      </c>
      <c r="C56" s="132"/>
    </row>
    <row r="57" ht="31.5" customHeight="1" spans="1:3">
      <c r="A57" s="283">
        <v>50905</v>
      </c>
      <c r="B57" s="283" t="s">
        <v>1196</v>
      </c>
      <c r="C57" s="132">
        <v>5863</v>
      </c>
    </row>
    <row r="58" ht="31.5" customHeight="1" spans="1:3">
      <c r="A58" s="283">
        <v>50999</v>
      </c>
      <c r="B58" s="283" t="s">
        <v>1197</v>
      </c>
      <c r="C58" s="132">
        <v>50125</v>
      </c>
    </row>
    <row r="59" ht="31.5" customHeight="1" spans="1:3">
      <c r="A59" s="283">
        <v>510</v>
      </c>
      <c r="B59" s="285" t="s">
        <v>1198</v>
      </c>
      <c r="C59" s="132">
        <f>SUM(C60:C62)</f>
        <v>49538</v>
      </c>
    </row>
    <row r="60" ht="31.5" customHeight="1" spans="1:3">
      <c r="A60" s="283">
        <v>51002</v>
      </c>
      <c r="B60" s="283" t="s">
        <v>1199</v>
      </c>
      <c r="C60" s="132">
        <v>49538</v>
      </c>
    </row>
    <row r="61" ht="31.5" customHeight="1" spans="1:3">
      <c r="A61" s="283">
        <v>51003</v>
      </c>
      <c r="B61" s="283" t="s">
        <v>527</v>
      </c>
      <c r="C61" s="132"/>
    </row>
    <row r="62" ht="31.5" customHeight="1" spans="1:3">
      <c r="A62" s="283">
        <v>51004</v>
      </c>
      <c r="B62" s="283" t="s">
        <v>1200</v>
      </c>
      <c r="C62" s="132"/>
    </row>
    <row r="63" ht="31.5" customHeight="1" spans="1:3">
      <c r="A63" s="283">
        <v>511</v>
      </c>
      <c r="B63" s="285" t="s">
        <v>1201</v>
      </c>
      <c r="C63" s="132">
        <f>SUM(C64:C67)</f>
        <v>9596</v>
      </c>
    </row>
    <row r="64" ht="31.5" customHeight="1" spans="1:3">
      <c r="A64" s="283">
        <v>51101</v>
      </c>
      <c r="B64" s="283" t="s">
        <v>1202</v>
      </c>
      <c r="C64" s="132">
        <v>9398</v>
      </c>
    </row>
    <row r="65" ht="31.5" customHeight="1" spans="1:3">
      <c r="A65" s="283">
        <v>51102</v>
      </c>
      <c r="B65" s="283" t="s">
        <v>1203</v>
      </c>
      <c r="C65" s="132">
        <v>198</v>
      </c>
    </row>
    <row r="66" ht="31.5" customHeight="1" spans="1:3">
      <c r="A66" s="283">
        <v>51103</v>
      </c>
      <c r="B66" s="283" t="s">
        <v>1204</v>
      </c>
      <c r="C66" s="132"/>
    </row>
    <row r="67" ht="31.5" customHeight="1" spans="1:3">
      <c r="A67" s="283">
        <v>51104</v>
      </c>
      <c r="B67" s="283" t="s">
        <v>1205</v>
      </c>
      <c r="C67" s="132"/>
    </row>
    <row r="68" ht="31.5" customHeight="1" spans="1:3">
      <c r="A68" s="283">
        <v>599</v>
      </c>
      <c r="B68" s="285" t="s">
        <v>1206</v>
      </c>
      <c r="C68" s="132">
        <f>SUM(C69:C73)</f>
        <v>26164</v>
      </c>
    </row>
    <row r="69" ht="31.5" customHeight="1" spans="1:3">
      <c r="A69" s="283">
        <v>59907</v>
      </c>
      <c r="B69" s="283" t="s">
        <v>1207</v>
      </c>
      <c r="C69" s="132"/>
    </row>
    <row r="70" ht="31.5" customHeight="1" spans="1:3">
      <c r="A70" s="283">
        <v>59908</v>
      </c>
      <c r="B70" s="283" t="s">
        <v>1208</v>
      </c>
      <c r="C70" s="132">
        <v>187</v>
      </c>
    </row>
    <row r="71" ht="31.5" customHeight="1" spans="1:3">
      <c r="A71" s="283">
        <v>59909</v>
      </c>
      <c r="B71" s="283" t="s">
        <v>1209</v>
      </c>
      <c r="C71" s="132"/>
    </row>
    <row r="72" ht="31.5" customHeight="1" spans="1:3">
      <c r="A72" s="283">
        <v>59910</v>
      </c>
      <c r="B72" s="283" t="s">
        <v>1210</v>
      </c>
      <c r="C72" s="132"/>
    </row>
    <row r="73" ht="31.5" customHeight="1" spans="1:3">
      <c r="A73" s="283">
        <v>59999</v>
      </c>
      <c r="B73" s="283" t="s">
        <v>989</v>
      </c>
      <c r="C73" s="132">
        <v>25977</v>
      </c>
    </row>
  </sheetData>
  <mergeCells count="1">
    <mergeCell ref="A2:C2"/>
  </mergeCells>
  <dataValidations count="1">
    <dataValidation type="decimal" operator="between" allowBlank="1" showInputMessage="1" showErrorMessage="1" sqref="C5:C73">
      <formula1>-99999999999999</formula1>
      <formula2>99999999999999</formula2>
    </dataValidation>
  </dataValidations>
  <printOptions horizontalCentered="1"/>
  <pageMargins left="0.748031496062992" right="0.748031496062992" top="0.984251968503937" bottom="0.984251968503937" header="0.511811023622047" footer="0.511811023622047"/>
  <pageSetup paperSize="9" scale="99" orientation="portrait"/>
  <headerFooter alignWithMargins="0" scaleWithDoc="0">
    <oddFooter>&amp;R&amp;P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view="pageBreakPreview" zoomScaleNormal="100" topLeftCell="A28" workbookViewId="0">
      <selection activeCell="F33" sqref="F33"/>
    </sheetView>
  </sheetViews>
  <sheetFormatPr defaultColWidth="9" defaultRowHeight="14.4" outlineLevelCol="2"/>
  <cols>
    <col min="1" max="1" width="65.375" style="169" customWidth="1"/>
    <col min="2" max="2" width="18.625" style="169" customWidth="1"/>
    <col min="3" max="4" width="9" style="169"/>
    <col min="5" max="5" width="11.25" style="169" customWidth="1"/>
    <col min="6" max="6" width="11.875" style="169" customWidth="1"/>
    <col min="7" max="16384" width="9" style="169"/>
  </cols>
  <sheetData>
    <row r="1" ht="22.5" customHeight="1" spans="1:1">
      <c r="A1" s="170" t="s">
        <v>1211</v>
      </c>
    </row>
    <row r="2" ht="40.5" customHeight="1" spans="1:3">
      <c r="A2" s="268" t="s">
        <v>1212</v>
      </c>
      <c r="B2" s="268"/>
      <c r="C2" s="269"/>
    </row>
    <row r="3" ht="22.5" customHeight="1" spans="1:2">
      <c r="A3" s="270"/>
      <c r="B3" s="271" t="s">
        <v>39</v>
      </c>
    </row>
    <row r="4" ht="32.1" customHeight="1" spans="1:2">
      <c r="A4" s="272" t="s">
        <v>1213</v>
      </c>
      <c r="B4" s="273">
        <f>B5+B6</f>
        <v>6279</v>
      </c>
    </row>
    <row r="5" ht="32.1" customHeight="1" spans="1:2">
      <c r="A5" s="274" t="s">
        <v>96</v>
      </c>
      <c r="B5" s="273"/>
    </row>
    <row r="6" ht="32.1" customHeight="1" spans="1:2">
      <c r="A6" s="274" t="s">
        <v>1214</v>
      </c>
      <c r="B6" s="275">
        <f>B7+B8+B28</f>
        <v>6279</v>
      </c>
    </row>
    <row r="7" ht="32.1" customHeight="1" spans="1:2">
      <c r="A7" s="276" t="s">
        <v>1215</v>
      </c>
      <c r="B7" s="275">
        <v>16</v>
      </c>
    </row>
    <row r="8" ht="32.1" customHeight="1" spans="1:2">
      <c r="A8" s="276" t="s">
        <v>1216</v>
      </c>
      <c r="B8" s="275">
        <v>4261</v>
      </c>
    </row>
    <row r="9" ht="32.1" customHeight="1" spans="1:2">
      <c r="A9" s="276" t="s">
        <v>1217</v>
      </c>
      <c r="B9" s="275">
        <v>80</v>
      </c>
    </row>
    <row r="10" ht="32.1" customHeight="1" spans="1:2">
      <c r="A10" s="276" t="s">
        <v>1218</v>
      </c>
      <c r="B10" s="275">
        <v>8</v>
      </c>
    </row>
    <row r="11" ht="32.1" customHeight="1" spans="1:2">
      <c r="A11" s="276" t="s">
        <v>1219</v>
      </c>
      <c r="B11" s="275">
        <v>140</v>
      </c>
    </row>
    <row r="12" ht="32.1" customHeight="1" spans="1:2">
      <c r="A12" s="276" t="s">
        <v>1220</v>
      </c>
      <c r="B12" s="275">
        <v>115</v>
      </c>
    </row>
    <row r="13" ht="32.1" customHeight="1" spans="1:2">
      <c r="A13" s="276" t="s">
        <v>1221</v>
      </c>
      <c r="B13" s="275">
        <v>70</v>
      </c>
    </row>
    <row r="14" ht="32.1" customHeight="1" spans="1:2">
      <c r="A14" s="276" t="s">
        <v>1222</v>
      </c>
      <c r="B14" s="275">
        <v>21</v>
      </c>
    </row>
    <row r="15" ht="32.1" customHeight="1" spans="1:2">
      <c r="A15" s="276" t="s">
        <v>1223</v>
      </c>
      <c r="B15" s="275">
        <v>21</v>
      </c>
    </row>
    <row r="16" ht="32.1" customHeight="1" spans="1:2">
      <c r="A16" s="276" t="s">
        <v>1224</v>
      </c>
      <c r="B16" s="275">
        <v>34</v>
      </c>
    </row>
    <row r="17" ht="32.1" customHeight="1" spans="1:2">
      <c r="A17" s="276" t="s">
        <v>1225</v>
      </c>
      <c r="B17" s="275">
        <v>59</v>
      </c>
    </row>
    <row r="18" ht="32.1" customHeight="1" spans="1:2">
      <c r="A18" s="276" t="s">
        <v>1226</v>
      </c>
      <c r="B18" s="275">
        <v>341</v>
      </c>
    </row>
    <row r="19" ht="32.1" customHeight="1" spans="1:2">
      <c r="A19" s="276" t="s">
        <v>1227</v>
      </c>
      <c r="B19" s="275">
        <v>915</v>
      </c>
    </row>
    <row r="20" ht="32.1" customHeight="1" spans="1:2">
      <c r="A20" s="276" t="s">
        <v>1228</v>
      </c>
      <c r="B20" s="275">
        <v>-678</v>
      </c>
    </row>
    <row r="21" ht="32.1" customHeight="1" spans="1:2">
      <c r="A21" s="276" t="s">
        <v>1229</v>
      </c>
      <c r="B21" s="275">
        <v>98</v>
      </c>
    </row>
    <row r="22" ht="32.1" customHeight="1" spans="1:2">
      <c r="A22" s="277" t="s">
        <v>1230</v>
      </c>
      <c r="B22" s="275">
        <v>33</v>
      </c>
    </row>
    <row r="23" s="267" customFormat="1" ht="32.1" customHeight="1" spans="1:2">
      <c r="A23" s="277" t="s">
        <v>1231</v>
      </c>
      <c r="B23" s="275">
        <v>194</v>
      </c>
    </row>
    <row r="24" ht="32.1" customHeight="1" spans="1:2">
      <c r="A24" s="277" t="s">
        <v>1232</v>
      </c>
      <c r="B24" s="275">
        <v>1268</v>
      </c>
    </row>
    <row r="25" ht="32.1" customHeight="1" spans="1:2">
      <c r="A25" s="276" t="s">
        <v>1233</v>
      </c>
      <c r="B25" s="275">
        <v>2241</v>
      </c>
    </row>
    <row r="26" ht="32.1" customHeight="1" spans="1:2">
      <c r="A26" s="276" t="s">
        <v>1234</v>
      </c>
      <c r="B26" s="275">
        <v>137</v>
      </c>
    </row>
    <row r="27" ht="32.1" customHeight="1" spans="1:2">
      <c r="A27" s="276" t="s">
        <v>1235</v>
      </c>
      <c r="B27" s="275">
        <v>79</v>
      </c>
    </row>
    <row r="28" ht="32.1" customHeight="1" spans="1:2">
      <c r="A28" s="276" t="s">
        <v>1236</v>
      </c>
      <c r="B28" s="275">
        <f>B29+B32+B33+B35</f>
        <v>2002</v>
      </c>
    </row>
    <row r="29" ht="32.1" customHeight="1" spans="1:2">
      <c r="A29" s="276" t="s">
        <v>1237</v>
      </c>
      <c r="B29" s="275">
        <v>41</v>
      </c>
    </row>
    <row r="30" ht="32.1" customHeight="1" spans="1:2">
      <c r="A30" s="276" t="s">
        <v>1238</v>
      </c>
      <c r="B30" s="275">
        <v>38</v>
      </c>
    </row>
    <row r="31" ht="32.1" customHeight="1" spans="1:2">
      <c r="A31" s="276" t="s">
        <v>1239</v>
      </c>
      <c r="B31" s="275">
        <v>3</v>
      </c>
    </row>
    <row r="32" ht="32.1" customHeight="1" spans="1:2">
      <c r="A32" s="276" t="s">
        <v>1240</v>
      </c>
      <c r="B32" s="275">
        <v>109</v>
      </c>
    </row>
    <row r="33" ht="32.1" customHeight="1" spans="1:2">
      <c r="A33" s="276" t="s">
        <v>1241</v>
      </c>
      <c r="B33" s="275">
        <v>1725</v>
      </c>
    </row>
    <row r="34" ht="32.1" customHeight="1" spans="1:2">
      <c r="A34" s="276" t="s">
        <v>1242</v>
      </c>
      <c r="B34" s="275">
        <v>1725</v>
      </c>
    </row>
    <row r="35" ht="32.1" customHeight="1" spans="1:2">
      <c r="A35" s="276" t="s">
        <v>1243</v>
      </c>
      <c r="B35" s="275">
        <v>127</v>
      </c>
    </row>
    <row r="36" ht="32.1" customHeight="1" spans="1:2">
      <c r="A36" s="276" t="s">
        <v>1231</v>
      </c>
      <c r="B36" s="275"/>
    </row>
    <row r="37" ht="32.1" customHeight="1" spans="1:2">
      <c r="A37" s="276" t="s">
        <v>1244</v>
      </c>
      <c r="B37" s="275"/>
    </row>
    <row r="38" ht="32.1" customHeight="1" spans="1:2">
      <c r="A38" s="276" t="s">
        <v>1245</v>
      </c>
      <c r="B38" s="275">
        <v>127</v>
      </c>
    </row>
  </sheetData>
  <mergeCells count="1">
    <mergeCell ref="A2:B2"/>
  </mergeCells>
  <conditionalFormatting sqref="A29">
    <cfRule type="expression" dxfId="2" priority="21" stopIfTrue="1">
      <formula>g</formula>
    </cfRule>
  </conditionalFormatting>
  <conditionalFormatting sqref="A30">
    <cfRule type="expression" dxfId="2" priority="20" stopIfTrue="1">
      <formula>g</formula>
    </cfRule>
  </conditionalFormatting>
  <conditionalFormatting sqref="A31">
    <cfRule type="expression" dxfId="2" priority="19" stopIfTrue="1">
      <formula>g</formula>
    </cfRule>
  </conditionalFormatting>
  <conditionalFormatting sqref="A32">
    <cfRule type="expression" dxfId="2" priority="14" stopIfTrue="1">
      <formula>g</formula>
    </cfRule>
  </conditionalFormatting>
  <conditionalFormatting sqref="A33">
    <cfRule type="expression" dxfId="2" priority="13" stopIfTrue="1">
      <formula>g</formula>
    </cfRule>
  </conditionalFormatting>
  <conditionalFormatting sqref="A34">
    <cfRule type="expression" dxfId="2" priority="12" stopIfTrue="1">
      <formula>g</formula>
    </cfRule>
  </conditionalFormatting>
  <conditionalFormatting sqref="A35">
    <cfRule type="expression" dxfId="2" priority="10" stopIfTrue="1">
      <formula>g</formula>
    </cfRule>
  </conditionalFormatting>
  <conditionalFormatting sqref="A36">
    <cfRule type="expression" dxfId="2" priority="6" stopIfTrue="1">
      <formula>g</formula>
    </cfRule>
  </conditionalFormatting>
  <conditionalFormatting sqref="A37">
    <cfRule type="expression" dxfId="2" priority="3" stopIfTrue="1">
      <formula>g</formula>
    </cfRule>
  </conditionalFormatting>
  <conditionalFormatting sqref="A38">
    <cfRule type="expression" dxfId="2" priority="2" stopIfTrue="1">
      <formula>g</formula>
    </cfRule>
  </conditionalFormatting>
  <conditionalFormatting sqref="A4:A28">
    <cfRule type="expression" dxfId="2" priority="34" stopIfTrue="1">
      <formula>g</formula>
    </cfRule>
  </conditionalFormatting>
  <printOptions horizontalCentered="1"/>
  <pageMargins left="0.748031496062992" right="0.748031496062992" top="0.984251968503937" bottom="0.984251968503937" header="0.511811023622047" footer="0.511811023622047"/>
  <pageSetup paperSize="9" scale="96" orientation="portrait"/>
  <headerFooter alignWithMargins="0" scaleWithDoc="0">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view="pageBreakPreview" zoomScaleNormal="100" workbookViewId="0">
      <selection activeCell="J6" sqref="J6:J7"/>
    </sheetView>
  </sheetViews>
  <sheetFormatPr defaultColWidth="9" defaultRowHeight="13.2"/>
  <cols>
    <col min="1" max="1" width="33.875" style="218" customWidth="1"/>
    <col min="2" max="2" width="12.125" style="218" customWidth="1"/>
    <col min="3" max="3" width="13.125" style="218" customWidth="1"/>
    <col min="4" max="4" width="37.25" style="218" customWidth="1"/>
    <col min="5" max="5" width="13.625" style="218" hidden="1" customWidth="1"/>
    <col min="6" max="6" width="11.875" style="218" customWidth="1"/>
    <col min="7" max="7" width="12.5" style="218" customWidth="1"/>
    <col min="8" max="9" width="9" style="218" hidden="1" customWidth="1"/>
    <col min="10" max="10" width="9" style="219"/>
    <col min="11" max="16384" width="9" style="218"/>
  </cols>
  <sheetData>
    <row r="1" ht="25.9" customHeight="1" spans="1:2">
      <c r="A1" s="191" t="s">
        <v>1246</v>
      </c>
      <c r="B1" s="191"/>
    </row>
    <row r="2" ht="29.25" customHeight="1" spans="1:9">
      <c r="A2" s="220" t="s">
        <v>1247</v>
      </c>
      <c r="B2" s="220"/>
      <c r="C2" s="220"/>
      <c r="D2" s="220"/>
      <c r="E2" s="220"/>
      <c r="F2" s="220"/>
      <c r="G2" s="220"/>
      <c r="H2" s="220"/>
      <c r="I2" s="220"/>
    </row>
    <row r="3" ht="25.15" customHeight="1" spans="1:9">
      <c r="A3" s="221"/>
      <c r="B3" s="221"/>
      <c r="C3" s="221"/>
      <c r="E3" s="221"/>
      <c r="F3" s="221"/>
      <c r="G3" s="222" t="s">
        <v>39</v>
      </c>
      <c r="H3" s="221"/>
      <c r="I3" s="221"/>
    </row>
    <row r="4" s="217" customFormat="1" ht="27" customHeight="1" spans="1:10">
      <c r="A4" s="195" t="s">
        <v>40</v>
      </c>
      <c r="B4" s="195" t="s">
        <v>1248</v>
      </c>
      <c r="C4" s="54" t="s">
        <v>131</v>
      </c>
      <c r="D4" s="223" t="s">
        <v>42</v>
      </c>
      <c r="E4" s="223" t="s">
        <v>1249</v>
      </c>
      <c r="F4" s="195" t="s">
        <v>1248</v>
      </c>
      <c r="G4" s="54" t="s">
        <v>131</v>
      </c>
      <c r="H4" s="224"/>
      <c r="I4" s="264" t="s">
        <v>1250</v>
      </c>
      <c r="J4" s="265"/>
    </row>
    <row r="5" ht="27" customHeight="1" spans="1:12">
      <c r="A5" s="225" t="s">
        <v>43</v>
      </c>
      <c r="B5" s="7">
        <v>112000</v>
      </c>
      <c r="C5" s="105">
        <v>112299</v>
      </c>
      <c r="D5" s="226" t="s">
        <v>44</v>
      </c>
      <c r="E5" s="227"/>
      <c r="F5" s="228">
        <f>F6+F7</f>
        <v>320302</v>
      </c>
      <c r="G5" s="228">
        <f>SUM(G6:G7)</f>
        <v>322949</v>
      </c>
      <c r="H5" s="229" t="e">
        <f>#REF!-#REF!</f>
        <v>#REF!</v>
      </c>
      <c r="I5" s="266" t="e">
        <f>H5/#REF!</f>
        <v>#REF!</v>
      </c>
      <c r="J5" s="219">
        <f>G5-F5</f>
        <v>2647</v>
      </c>
      <c r="L5" s="219">
        <f>C5-B5</f>
        <v>299</v>
      </c>
    </row>
    <row r="6" ht="27" customHeight="1" spans="1:12">
      <c r="A6" s="230" t="s">
        <v>45</v>
      </c>
      <c r="B6" s="231">
        <f>B7+B13</f>
        <v>152407</v>
      </c>
      <c r="C6" s="231">
        <f>SUM(C7+C13)</f>
        <v>165963</v>
      </c>
      <c r="D6" s="232" t="s">
        <v>1251</v>
      </c>
      <c r="E6" s="233"/>
      <c r="F6" s="123">
        <v>275039</v>
      </c>
      <c r="G6" s="123">
        <v>277879</v>
      </c>
      <c r="H6" s="229" t="e">
        <f>#REF!-#REF!</f>
        <v>#REF!</v>
      </c>
      <c r="I6" s="266"/>
      <c r="J6" s="219">
        <f>G6-F6</f>
        <v>2840</v>
      </c>
      <c r="L6" s="219">
        <f t="shared" ref="L6:L32" si="0">C6-B6</f>
        <v>13556</v>
      </c>
    </row>
    <row r="7" ht="27" customHeight="1" spans="1:12">
      <c r="A7" s="230" t="s">
        <v>47</v>
      </c>
      <c r="B7" s="234">
        <f>SUM(B8:B12)</f>
        <v>5824</v>
      </c>
      <c r="C7" s="231">
        <f>SUM(C8:C12)</f>
        <v>5824</v>
      </c>
      <c r="D7" s="232" t="s">
        <v>1252</v>
      </c>
      <c r="E7" s="233"/>
      <c r="F7" s="123">
        <v>45263</v>
      </c>
      <c r="G7" s="123">
        <v>45070</v>
      </c>
      <c r="H7" s="229" t="e">
        <f>#REF!-#REF!</f>
        <v>#REF!</v>
      </c>
      <c r="I7" s="266" t="e">
        <f>H7/#REF!</f>
        <v>#REF!</v>
      </c>
      <c r="J7" s="219">
        <f t="shared" ref="J6:J30" si="1">G7-F7</f>
        <v>-193</v>
      </c>
      <c r="L7" s="219">
        <f t="shared" si="0"/>
        <v>0</v>
      </c>
    </row>
    <row r="8" ht="27" customHeight="1" spans="1:12">
      <c r="A8" s="235" t="s">
        <v>49</v>
      </c>
      <c r="B8" s="236">
        <v>1392</v>
      </c>
      <c r="C8" s="237">
        <v>1392</v>
      </c>
      <c r="D8" s="238" t="s">
        <v>94</v>
      </c>
      <c r="E8" s="233">
        <v>5146</v>
      </c>
      <c r="F8" s="239">
        <v>4898</v>
      </c>
      <c r="G8" s="239">
        <f>G9+G10+G11+G12</f>
        <v>6279</v>
      </c>
      <c r="H8" s="229" t="e">
        <f>#REF!-#REF!</f>
        <v>#REF!</v>
      </c>
      <c r="I8" s="266" t="e">
        <f>H8/#REF!</f>
        <v>#REF!</v>
      </c>
      <c r="J8" s="219">
        <f t="shared" si="1"/>
        <v>1381</v>
      </c>
      <c r="L8" s="219">
        <f t="shared" si="0"/>
        <v>0</v>
      </c>
    </row>
    <row r="9" ht="27" customHeight="1" spans="1:12">
      <c r="A9" s="235" t="s">
        <v>51</v>
      </c>
      <c r="B9" s="236">
        <v>4</v>
      </c>
      <c r="C9" s="237">
        <v>4</v>
      </c>
      <c r="D9" s="232" t="s">
        <v>96</v>
      </c>
      <c r="E9" s="240">
        <v>0</v>
      </c>
      <c r="F9" s="125"/>
      <c r="G9" s="125"/>
      <c r="H9" s="229" t="e">
        <f>#REF!-#REF!</f>
        <v>#REF!</v>
      </c>
      <c r="I9" s="266" t="e">
        <f>H9/#REF!</f>
        <v>#REF!</v>
      </c>
      <c r="J9" s="219">
        <f t="shared" si="1"/>
        <v>0</v>
      </c>
      <c r="L9" s="219">
        <f t="shared" si="0"/>
        <v>0</v>
      </c>
    </row>
    <row r="10" ht="27" customHeight="1" spans="1:12">
      <c r="A10" s="235" t="s">
        <v>53</v>
      </c>
      <c r="B10" s="236">
        <v>792</v>
      </c>
      <c r="C10" s="237">
        <v>792</v>
      </c>
      <c r="D10" s="232" t="s">
        <v>98</v>
      </c>
      <c r="E10" s="240">
        <v>16</v>
      </c>
      <c r="F10" s="125"/>
      <c r="G10" s="125"/>
      <c r="H10" s="229" t="e">
        <f>#REF!-#REF!</f>
        <v>#REF!</v>
      </c>
      <c r="I10" s="266" t="e">
        <f>H10/#REF!</f>
        <v>#REF!</v>
      </c>
      <c r="J10" s="219">
        <f t="shared" si="1"/>
        <v>0</v>
      </c>
      <c r="L10" s="219">
        <f t="shared" si="0"/>
        <v>0</v>
      </c>
    </row>
    <row r="11" ht="27" customHeight="1" spans="1:12">
      <c r="A11" s="235" t="s">
        <v>55</v>
      </c>
      <c r="B11" s="236">
        <v>1179</v>
      </c>
      <c r="C11" s="237">
        <v>1179</v>
      </c>
      <c r="D11" s="232" t="s">
        <v>100</v>
      </c>
      <c r="E11" s="240">
        <v>0</v>
      </c>
      <c r="F11" s="125"/>
      <c r="G11" s="125"/>
      <c r="H11" s="229" t="e">
        <f>#REF!-#REF!</f>
        <v>#REF!</v>
      </c>
      <c r="I11" s="266" t="e">
        <f>H11/#REF!</f>
        <v>#REF!</v>
      </c>
      <c r="J11" s="219">
        <f t="shared" si="1"/>
        <v>0</v>
      </c>
      <c r="L11" s="219">
        <f t="shared" si="0"/>
        <v>0</v>
      </c>
    </row>
    <row r="12" ht="27" customHeight="1" spans="1:12">
      <c r="A12" s="241" t="s">
        <v>57</v>
      </c>
      <c r="B12" s="242">
        <v>2457</v>
      </c>
      <c r="C12" s="237">
        <v>2457</v>
      </c>
      <c r="D12" s="232" t="s">
        <v>102</v>
      </c>
      <c r="E12" s="240">
        <v>5130</v>
      </c>
      <c r="F12" s="125">
        <v>4898</v>
      </c>
      <c r="G12" s="123">
        <v>6279</v>
      </c>
      <c r="H12" s="229" t="e">
        <f>#REF!-#REF!</f>
        <v>#REF!</v>
      </c>
      <c r="I12" s="266" t="e">
        <f>H12/#REF!</f>
        <v>#REF!</v>
      </c>
      <c r="J12" s="219">
        <f t="shared" si="1"/>
        <v>1381</v>
      </c>
      <c r="L12" s="219">
        <f t="shared" si="0"/>
        <v>0</v>
      </c>
    </row>
    <row r="13" ht="27" customHeight="1" spans="1:12">
      <c r="A13" s="230" t="s">
        <v>59</v>
      </c>
      <c r="B13" s="231">
        <f>SUM(B14:B22)</f>
        <v>146583</v>
      </c>
      <c r="C13" s="231">
        <f>SUM(C14:C22)</f>
        <v>160139</v>
      </c>
      <c r="D13" s="243" t="s">
        <v>104</v>
      </c>
      <c r="E13" s="240">
        <v>0</v>
      </c>
      <c r="F13" s="244"/>
      <c r="G13" s="228"/>
      <c r="H13" s="229" t="e">
        <f>#REF!-#REF!</f>
        <v>#REF!</v>
      </c>
      <c r="I13" s="266" t="e">
        <f>H13/#REF!</f>
        <v>#REF!</v>
      </c>
      <c r="J13" s="219">
        <f t="shared" si="1"/>
        <v>0</v>
      </c>
      <c r="L13" s="219">
        <f t="shared" si="0"/>
        <v>13556</v>
      </c>
    </row>
    <row r="14" ht="27" customHeight="1" spans="1:12">
      <c r="A14" s="235" t="s">
        <v>1253</v>
      </c>
      <c r="B14" s="245">
        <v>3195</v>
      </c>
      <c r="C14" s="236">
        <v>3195</v>
      </c>
      <c r="D14" s="243"/>
      <c r="E14" s="240"/>
      <c r="F14" s="244"/>
      <c r="G14" s="228"/>
      <c r="H14" s="229"/>
      <c r="I14" s="266"/>
      <c r="J14" s="219">
        <f t="shared" si="1"/>
        <v>0</v>
      </c>
      <c r="L14" s="219">
        <f t="shared" si="0"/>
        <v>0</v>
      </c>
    </row>
    <row r="15" ht="27" customHeight="1" spans="1:12">
      <c r="A15" s="235" t="s">
        <v>63</v>
      </c>
      <c r="B15" s="246">
        <v>72753</v>
      </c>
      <c r="C15" s="237">
        <v>84593</v>
      </c>
      <c r="D15" s="243" t="s">
        <v>106</v>
      </c>
      <c r="E15" s="240">
        <v>13962</v>
      </c>
      <c r="F15" s="244"/>
      <c r="G15" s="228"/>
      <c r="H15" s="229" t="e">
        <f>#REF!-#REF!</f>
        <v>#REF!</v>
      </c>
      <c r="I15" s="266" t="e">
        <f>H15/#REF!</f>
        <v>#REF!</v>
      </c>
      <c r="J15" s="219">
        <f t="shared" si="1"/>
        <v>0</v>
      </c>
      <c r="L15" s="219">
        <f t="shared" si="0"/>
        <v>11840</v>
      </c>
    </row>
    <row r="16" ht="27" customHeight="1" spans="1:12">
      <c r="A16" s="235" t="s">
        <v>1254</v>
      </c>
      <c r="B16" s="246">
        <v>640</v>
      </c>
      <c r="C16" s="237">
        <v>640</v>
      </c>
      <c r="D16" s="247"/>
      <c r="E16" s="233"/>
      <c r="F16" s="233"/>
      <c r="G16" s="123"/>
      <c r="H16" s="229" t="e">
        <f>#REF!-#REF!</f>
        <v>#REF!</v>
      </c>
      <c r="I16" s="266" t="e">
        <f>H16/#REF!</f>
        <v>#REF!</v>
      </c>
      <c r="J16" s="219">
        <f t="shared" si="1"/>
        <v>0</v>
      </c>
      <c r="L16" s="219">
        <f t="shared" si="0"/>
        <v>0</v>
      </c>
    </row>
    <row r="17" ht="27" customHeight="1" spans="1:12">
      <c r="A17" s="235" t="s">
        <v>1255</v>
      </c>
      <c r="B17" s="246">
        <v>2123</v>
      </c>
      <c r="C17" s="237">
        <v>2123</v>
      </c>
      <c r="D17" s="247"/>
      <c r="E17" s="233"/>
      <c r="F17" s="233"/>
      <c r="G17" s="123"/>
      <c r="H17" s="229"/>
      <c r="I17" s="266"/>
      <c r="J17" s="219">
        <f t="shared" si="1"/>
        <v>0</v>
      </c>
      <c r="L17" s="219">
        <f t="shared" si="0"/>
        <v>0</v>
      </c>
    </row>
    <row r="18" ht="27" customHeight="1" spans="1:12">
      <c r="A18" s="235" t="s">
        <v>1256</v>
      </c>
      <c r="B18" s="246">
        <v>29911</v>
      </c>
      <c r="C18" s="237">
        <v>29911</v>
      </c>
      <c r="D18" s="247"/>
      <c r="E18" s="233"/>
      <c r="F18" s="233"/>
      <c r="G18" s="123"/>
      <c r="H18" s="229"/>
      <c r="I18" s="266"/>
      <c r="J18" s="219">
        <f t="shared" si="1"/>
        <v>0</v>
      </c>
      <c r="L18" s="219">
        <f t="shared" si="0"/>
        <v>0</v>
      </c>
    </row>
    <row r="19" ht="27" customHeight="1" spans="1:12">
      <c r="A19" s="235" t="s">
        <v>1257</v>
      </c>
      <c r="B19" s="246">
        <v>2952</v>
      </c>
      <c r="C19" s="237">
        <v>3043</v>
      </c>
      <c r="D19" s="247"/>
      <c r="E19" s="233"/>
      <c r="F19" s="233"/>
      <c r="G19" s="123"/>
      <c r="H19" s="229"/>
      <c r="I19" s="266"/>
      <c r="J19" s="219">
        <f t="shared" si="1"/>
        <v>0</v>
      </c>
      <c r="L19" s="219">
        <f t="shared" si="0"/>
        <v>91</v>
      </c>
    </row>
    <row r="20" ht="27" customHeight="1" spans="1:12">
      <c r="A20" s="235" t="s">
        <v>1258</v>
      </c>
      <c r="B20" s="246">
        <v>7425</v>
      </c>
      <c r="C20" s="237">
        <v>9050</v>
      </c>
      <c r="D20" s="247"/>
      <c r="E20" s="233"/>
      <c r="F20" s="233"/>
      <c r="G20" s="123"/>
      <c r="H20" s="229" t="e">
        <f>#REF!-#REF!</f>
        <v>#REF!</v>
      </c>
      <c r="I20" s="266" t="e">
        <f>H20/#REF!</f>
        <v>#REF!</v>
      </c>
      <c r="J20" s="219">
        <f t="shared" si="1"/>
        <v>0</v>
      </c>
      <c r="L20" s="219">
        <f t="shared" si="0"/>
        <v>1625</v>
      </c>
    </row>
    <row r="21" ht="27" customHeight="1" spans="1:12">
      <c r="A21" s="235" t="s">
        <v>1259</v>
      </c>
      <c r="B21" s="246">
        <v>24613</v>
      </c>
      <c r="C21" s="237">
        <v>24613</v>
      </c>
      <c r="D21" s="232"/>
      <c r="E21" s="233"/>
      <c r="F21" s="233"/>
      <c r="G21" s="123"/>
      <c r="H21" s="229" t="e">
        <f>#REF!-#REF!</f>
        <v>#REF!</v>
      </c>
      <c r="I21" s="266" t="e">
        <f>H21/#REF!</f>
        <v>#REF!</v>
      </c>
      <c r="J21" s="219">
        <f t="shared" si="1"/>
        <v>0</v>
      </c>
      <c r="L21" s="219">
        <f t="shared" si="0"/>
        <v>0</v>
      </c>
    </row>
    <row r="22" ht="27" customHeight="1" spans="1:12">
      <c r="A22" s="235" t="s">
        <v>1260</v>
      </c>
      <c r="B22" s="246">
        <v>2971</v>
      </c>
      <c r="C22" s="237">
        <v>2971</v>
      </c>
      <c r="D22" s="248"/>
      <c r="E22" s="233"/>
      <c r="F22" s="233"/>
      <c r="G22" s="123"/>
      <c r="H22" s="229" t="e">
        <f>#REF!-#REF!</f>
        <v>#REF!</v>
      </c>
      <c r="I22" s="266" t="e">
        <f>H22/#REF!</f>
        <v>#REF!</v>
      </c>
      <c r="J22" s="219">
        <f t="shared" si="1"/>
        <v>0</v>
      </c>
      <c r="L22" s="219">
        <f t="shared" si="0"/>
        <v>0</v>
      </c>
    </row>
    <row r="23" ht="27" customHeight="1" spans="1:12">
      <c r="A23" s="249" t="s">
        <v>115</v>
      </c>
      <c r="B23" s="250">
        <f>B24</f>
        <v>21400</v>
      </c>
      <c r="C23" s="251">
        <f>C24</f>
        <v>21400</v>
      </c>
      <c r="D23" s="232"/>
      <c r="E23" s="233"/>
      <c r="F23" s="233"/>
      <c r="G23" s="123"/>
      <c r="H23" s="229"/>
      <c r="I23" s="266"/>
      <c r="J23" s="219">
        <f t="shared" si="1"/>
        <v>0</v>
      </c>
      <c r="L23" s="219">
        <f t="shared" si="0"/>
        <v>0</v>
      </c>
    </row>
    <row r="24" ht="27" customHeight="1" spans="1:12">
      <c r="A24" s="187" t="s">
        <v>1261</v>
      </c>
      <c r="B24" s="252">
        <v>21400</v>
      </c>
      <c r="C24" s="252">
        <v>21400</v>
      </c>
      <c r="D24" s="253"/>
      <c r="E24" s="254"/>
      <c r="F24" s="254"/>
      <c r="G24" s="123"/>
      <c r="H24" s="229"/>
      <c r="I24" s="266"/>
      <c r="J24" s="219">
        <f t="shared" si="1"/>
        <v>0</v>
      </c>
      <c r="L24" s="219">
        <f t="shared" si="0"/>
        <v>0</v>
      </c>
    </row>
    <row r="25" ht="27" customHeight="1" spans="1:12">
      <c r="A25" s="249" t="s">
        <v>1262</v>
      </c>
      <c r="B25" s="250"/>
      <c r="C25" s="251">
        <v>4602</v>
      </c>
      <c r="D25" s="255"/>
      <c r="E25" s="255"/>
      <c r="F25" s="255"/>
      <c r="G25" s="254"/>
      <c r="H25" s="256"/>
      <c r="I25" s="256"/>
      <c r="J25" s="219">
        <f t="shared" si="1"/>
        <v>0</v>
      </c>
      <c r="L25" s="219">
        <f t="shared" si="0"/>
        <v>4602</v>
      </c>
    </row>
    <row r="26" ht="27" customHeight="1" spans="1:12">
      <c r="A26" s="249" t="s">
        <v>1263</v>
      </c>
      <c r="B26" s="250">
        <f>SUM(B27:B28)</f>
        <v>39393</v>
      </c>
      <c r="C26" s="250">
        <f>SUM(C27:C28)</f>
        <v>24964</v>
      </c>
      <c r="D26" s="255"/>
      <c r="E26" s="255"/>
      <c r="F26" s="255"/>
      <c r="G26" s="254"/>
      <c r="H26" s="256"/>
      <c r="I26" s="256"/>
      <c r="J26" s="219">
        <f t="shared" si="1"/>
        <v>0</v>
      </c>
      <c r="L26" s="219">
        <f t="shared" si="0"/>
        <v>-14429</v>
      </c>
    </row>
    <row r="27" ht="27" customHeight="1" spans="1:12">
      <c r="A27" s="187" t="s">
        <v>1264</v>
      </c>
      <c r="B27" s="257">
        <v>18043</v>
      </c>
      <c r="C27" s="258">
        <v>24964</v>
      </c>
      <c r="D27" s="259" t="s">
        <v>122</v>
      </c>
      <c r="E27" s="260">
        <f>SUM(E7:E24)</f>
        <v>24254</v>
      </c>
      <c r="F27" s="261">
        <f>SUM(F5+F8+F13+F15)</f>
        <v>325200</v>
      </c>
      <c r="G27" s="261">
        <f>SUM(G5+G8+G13+G15)</f>
        <v>329228</v>
      </c>
      <c r="H27" s="256"/>
      <c r="I27" s="256"/>
      <c r="J27" s="219">
        <f t="shared" si="1"/>
        <v>4028</v>
      </c>
      <c r="L27" s="219">
        <f t="shared" si="0"/>
        <v>6921</v>
      </c>
    </row>
    <row r="28" ht="27" customHeight="1" spans="1:12">
      <c r="A28" s="187" t="s">
        <v>1265</v>
      </c>
      <c r="B28" s="257">
        <v>21350</v>
      </c>
      <c r="C28" s="258"/>
      <c r="D28" s="259"/>
      <c r="E28" s="260"/>
      <c r="F28" s="261"/>
      <c r="G28" s="261"/>
      <c r="H28" s="256"/>
      <c r="I28" s="256"/>
      <c r="L28" s="219">
        <f t="shared" si="0"/>
        <v>-21350</v>
      </c>
    </row>
    <row r="29" ht="27" customHeight="1" spans="1:12">
      <c r="A29" s="262" t="s">
        <v>124</v>
      </c>
      <c r="B29" s="251">
        <f>SUM(B5+B6+B23+B25+B26)</f>
        <v>325200</v>
      </c>
      <c r="C29" s="251">
        <f>SUM(C5+C6+C23+C25+C26)</f>
        <v>329228</v>
      </c>
      <c r="D29" s="69" t="s">
        <v>1266</v>
      </c>
      <c r="E29" s="226"/>
      <c r="F29" s="69">
        <f>B29-F27</f>
        <v>0</v>
      </c>
      <c r="G29" s="228">
        <f>SUM(C29-G27)</f>
        <v>0</v>
      </c>
      <c r="H29" s="256"/>
      <c r="I29" s="256"/>
      <c r="L29" s="219">
        <f t="shared" si="0"/>
        <v>4028</v>
      </c>
    </row>
    <row r="30" ht="25.15" customHeight="1"/>
    <row r="31" ht="25.15" customHeight="1" spans="3:3">
      <c r="C31" s="218">
        <f>C29-B29</f>
        <v>4028</v>
      </c>
    </row>
    <row r="32" ht="28.35" customHeight="1"/>
    <row r="33" ht="28.35" customHeight="1" spans="4:7">
      <c r="D33" s="263"/>
      <c r="E33" s="263"/>
      <c r="F33" s="263"/>
      <c r="G33" s="263"/>
    </row>
    <row r="34" ht="28.35" customHeight="1" spans="4:7">
      <c r="D34" s="263"/>
      <c r="E34" s="263"/>
      <c r="F34" s="263"/>
      <c r="G34" s="263"/>
    </row>
  </sheetData>
  <mergeCells count="1">
    <mergeCell ref="A2:I2"/>
  </mergeCells>
  <conditionalFormatting sqref="C8:C12">
    <cfRule type="cellIs" dxfId="1" priority="1" stopIfTrue="1" operator="equal">
      <formula>0</formula>
    </cfRule>
  </conditionalFormatting>
  <conditionalFormatting sqref="A6:C7 A8:B13 C13 A14:C22">
    <cfRule type="cellIs" dxfId="1" priority="2" stopIfTrue="1" operator="equal">
      <formula>0</formula>
    </cfRule>
  </conditionalFormatting>
  <printOptions horizontalCentered="1"/>
  <pageMargins left="0.747916666666667" right="0.747916666666667" top="0.984027777777778" bottom="0.786805555555556" header="0.511805555555556" footer="0.511805555555556"/>
  <pageSetup paperSize="9" scale="91" orientation="landscape" horizontalDpi="600"/>
  <headerFooter alignWithMargins="0" scaleWithDoc="0">
    <oddFooter>&amp;R&amp;P</oddFooter>
  </headerFooter>
  <rowBreaks count="1" manualBreakCount="1">
    <brk id="17"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view="pageBreakPreview" zoomScaleNormal="100" topLeftCell="A37" workbookViewId="0">
      <selection activeCell="F43" sqref="F43"/>
    </sheetView>
  </sheetViews>
  <sheetFormatPr defaultColWidth="9" defaultRowHeight="24.95" customHeight="1" outlineLevelCol="7"/>
  <cols>
    <col min="1" max="1" width="6.5" style="82" customWidth="1"/>
    <col min="2" max="2" width="42.25" style="82" customWidth="1"/>
    <col min="3" max="3" width="9.25" style="82" customWidth="1"/>
    <col min="4" max="4" width="17.7" style="82" customWidth="1"/>
    <col min="5" max="5" width="9" style="82"/>
    <col min="6" max="6" width="52.5" style="82" customWidth="1"/>
    <col min="7" max="7" width="11.25" style="82" customWidth="1"/>
    <col min="8" max="8" width="11.875" style="82" customWidth="1"/>
    <col min="9" max="16384" width="9" style="82"/>
  </cols>
  <sheetData>
    <row r="1" customHeight="1" spans="1:2">
      <c r="A1" s="191" t="s">
        <v>1267</v>
      </c>
      <c r="B1" s="191"/>
    </row>
    <row r="2" ht="39.75" customHeight="1" spans="1:4">
      <c r="A2" s="192" t="s">
        <v>1268</v>
      </c>
      <c r="B2" s="192"/>
      <c r="C2" s="192"/>
      <c r="D2" s="192"/>
    </row>
    <row r="3" ht="26.25" customHeight="1" spans="1:4">
      <c r="A3" s="128"/>
      <c r="B3" s="128"/>
      <c r="C3" s="128"/>
      <c r="D3" s="193" t="s">
        <v>3</v>
      </c>
    </row>
    <row r="4" s="190" customFormat="1" ht="30" customHeight="1" spans="1:4">
      <c r="A4" s="54" t="s">
        <v>1269</v>
      </c>
      <c r="B4" s="54" t="s">
        <v>1270</v>
      </c>
      <c r="C4" s="54" t="s">
        <v>1271</v>
      </c>
      <c r="D4" s="54" t="s">
        <v>1272</v>
      </c>
    </row>
    <row r="5" s="190" customFormat="1" ht="27" customHeight="1" spans="1:8">
      <c r="A5" s="194"/>
      <c r="B5" s="195" t="s">
        <v>1273</v>
      </c>
      <c r="C5" s="203">
        <f>C6+C8+C33</f>
        <v>6134.750402</v>
      </c>
      <c r="D5" s="197"/>
      <c r="E5" s="82"/>
      <c r="F5" s="198"/>
      <c r="G5" s="82"/>
      <c r="H5" s="82"/>
    </row>
    <row r="6" s="190" customFormat="1" ht="27" customHeight="1" spans="1:8">
      <c r="A6" s="204" t="s">
        <v>1274</v>
      </c>
      <c r="B6" s="205" t="s">
        <v>1275</v>
      </c>
      <c r="C6" s="205">
        <f>SUM(C7:C7)</f>
        <v>2880</v>
      </c>
      <c r="D6" s="197"/>
      <c r="E6" s="82"/>
      <c r="F6" s="198"/>
      <c r="G6" s="82"/>
      <c r="H6" s="82"/>
    </row>
    <row r="7" ht="27" customHeight="1" spans="1:6">
      <c r="A7" s="89">
        <v>1</v>
      </c>
      <c r="B7" s="206" t="s">
        <v>1276</v>
      </c>
      <c r="C7" s="207">
        <v>2880</v>
      </c>
      <c r="D7" s="208" t="s">
        <v>1277</v>
      </c>
      <c r="F7" s="198"/>
    </row>
    <row r="8" ht="27" customHeight="1" spans="1:6">
      <c r="A8" s="204" t="s">
        <v>1278</v>
      </c>
      <c r="B8" s="205" t="s">
        <v>1279</v>
      </c>
      <c r="C8" s="209">
        <f>SUM(C9:C32)</f>
        <v>1683.750402</v>
      </c>
      <c r="D8" s="210"/>
      <c r="F8" s="198"/>
    </row>
    <row r="9" ht="27" customHeight="1" spans="1:6">
      <c r="A9" s="89">
        <v>1</v>
      </c>
      <c r="B9" s="8" t="s">
        <v>1280</v>
      </c>
      <c r="C9" s="9">
        <v>109</v>
      </c>
      <c r="D9" s="8" t="s">
        <v>1281</v>
      </c>
      <c r="F9" s="198"/>
    </row>
    <row r="10" ht="27" customHeight="1" spans="1:6">
      <c r="A10" s="89">
        <v>2</v>
      </c>
      <c r="B10" s="8" t="s">
        <v>1282</v>
      </c>
      <c r="C10" s="9">
        <v>23</v>
      </c>
      <c r="D10" s="8" t="s">
        <v>1283</v>
      </c>
      <c r="F10" s="198"/>
    </row>
    <row r="11" ht="27" customHeight="1" spans="1:6">
      <c r="A11" s="89">
        <v>3</v>
      </c>
      <c r="B11" s="8" t="s">
        <v>1284</v>
      </c>
      <c r="C11" s="9">
        <v>80</v>
      </c>
      <c r="D11" s="8" t="s">
        <v>1277</v>
      </c>
      <c r="F11" s="198"/>
    </row>
    <row r="12" ht="27" customHeight="1" spans="1:6">
      <c r="A12" s="89">
        <v>4</v>
      </c>
      <c r="B12" s="211" t="s">
        <v>1285</v>
      </c>
      <c r="C12" s="207">
        <v>93</v>
      </c>
      <c r="D12" s="208" t="s">
        <v>1286</v>
      </c>
      <c r="F12" s="198"/>
    </row>
    <row r="13" ht="27" customHeight="1" spans="1:6">
      <c r="A13" s="89">
        <v>5</v>
      </c>
      <c r="B13" s="211" t="s">
        <v>1287</v>
      </c>
      <c r="C13" s="212">
        <v>146</v>
      </c>
      <c r="D13" s="211" t="s">
        <v>1288</v>
      </c>
      <c r="F13" s="198"/>
    </row>
    <row r="14" ht="27" customHeight="1" spans="1:6">
      <c r="A14" s="89">
        <v>6</v>
      </c>
      <c r="B14" s="211" t="s">
        <v>1289</v>
      </c>
      <c r="C14" s="212">
        <v>97</v>
      </c>
      <c r="D14" s="211" t="s">
        <v>1286</v>
      </c>
      <c r="F14" s="198"/>
    </row>
    <row r="15" ht="27" customHeight="1" spans="1:6">
      <c r="A15" s="89">
        <v>7</v>
      </c>
      <c r="B15" s="211" t="s">
        <v>1290</v>
      </c>
      <c r="C15" s="212">
        <v>51.4</v>
      </c>
      <c r="D15" s="211" t="s">
        <v>1291</v>
      </c>
      <c r="F15" s="198"/>
    </row>
    <row r="16" ht="27" customHeight="1" spans="1:6">
      <c r="A16" s="89">
        <v>8</v>
      </c>
      <c r="B16" s="211" t="s">
        <v>1292</v>
      </c>
      <c r="C16" s="212">
        <v>75</v>
      </c>
      <c r="D16" s="208" t="s">
        <v>1293</v>
      </c>
      <c r="F16" s="198"/>
    </row>
    <row r="17" ht="27" customHeight="1" spans="1:6">
      <c r="A17" s="89">
        <v>9</v>
      </c>
      <c r="B17" s="210" t="s">
        <v>1294</v>
      </c>
      <c r="C17" s="213">
        <v>40.850402</v>
      </c>
      <c r="D17" s="210" t="s">
        <v>1295</v>
      </c>
      <c r="F17" s="198"/>
    </row>
    <row r="18" ht="27" customHeight="1" spans="1:6">
      <c r="A18" s="89">
        <v>10</v>
      </c>
      <c r="B18" s="210" t="s">
        <v>1296</v>
      </c>
      <c r="C18" s="213">
        <v>210</v>
      </c>
      <c r="D18" s="210" t="s">
        <v>1297</v>
      </c>
      <c r="F18" s="198"/>
    </row>
    <row r="19" ht="27" customHeight="1" spans="1:6">
      <c r="A19" s="89">
        <v>11</v>
      </c>
      <c r="B19" s="214" t="s">
        <v>1298</v>
      </c>
      <c r="C19" s="215">
        <v>40</v>
      </c>
      <c r="D19" s="216" t="s">
        <v>1283</v>
      </c>
      <c r="F19" s="198"/>
    </row>
    <row r="20" ht="27" customHeight="1" spans="1:6">
      <c r="A20" s="89">
        <v>12</v>
      </c>
      <c r="B20" s="210" t="s">
        <v>1299</v>
      </c>
      <c r="C20" s="213">
        <v>50</v>
      </c>
      <c r="D20" s="210" t="s">
        <v>1283</v>
      </c>
      <c r="F20" s="198"/>
    </row>
    <row r="21" ht="27" customHeight="1" spans="1:4">
      <c r="A21" s="89">
        <v>13</v>
      </c>
      <c r="B21" s="8" t="s">
        <v>1300</v>
      </c>
      <c r="C21" s="9">
        <v>146</v>
      </c>
      <c r="D21" s="8" t="s">
        <v>1301</v>
      </c>
    </row>
    <row r="22" ht="27" customHeight="1" spans="1:4">
      <c r="A22" s="89">
        <v>14</v>
      </c>
      <c r="B22" s="8" t="s">
        <v>1302</v>
      </c>
      <c r="C22" s="9">
        <v>32</v>
      </c>
      <c r="D22" s="8" t="s">
        <v>1303</v>
      </c>
    </row>
    <row r="23" customHeight="1" spans="1:4">
      <c r="A23" s="89">
        <v>15</v>
      </c>
      <c r="B23" s="8" t="s">
        <v>1304</v>
      </c>
      <c r="C23" s="9">
        <v>30</v>
      </c>
      <c r="D23" s="8" t="s">
        <v>1305</v>
      </c>
    </row>
    <row r="24" customHeight="1" spans="1:4">
      <c r="A24" s="89">
        <v>16</v>
      </c>
      <c r="B24" s="8" t="s">
        <v>1306</v>
      </c>
      <c r="C24" s="9">
        <v>20</v>
      </c>
      <c r="D24" s="8" t="s">
        <v>1307</v>
      </c>
    </row>
    <row r="25" customHeight="1" spans="1:4">
      <c r="A25" s="89">
        <v>17</v>
      </c>
      <c r="B25" s="8" t="s">
        <v>1308</v>
      </c>
      <c r="C25" s="9">
        <v>20</v>
      </c>
      <c r="D25" s="8" t="s">
        <v>1309</v>
      </c>
    </row>
    <row r="26" customHeight="1" spans="1:4">
      <c r="A26" s="89">
        <v>18</v>
      </c>
      <c r="B26" s="8" t="s">
        <v>1310</v>
      </c>
      <c r="C26" s="9">
        <v>20</v>
      </c>
      <c r="D26" s="8" t="s">
        <v>1311</v>
      </c>
    </row>
    <row r="27" customHeight="1" spans="1:4">
      <c r="A27" s="89">
        <v>19</v>
      </c>
      <c r="B27" s="8" t="s">
        <v>1312</v>
      </c>
      <c r="C27" s="9">
        <v>200</v>
      </c>
      <c r="D27" s="8" t="s">
        <v>1313</v>
      </c>
    </row>
    <row r="28" ht="41" customHeight="1" spans="1:4">
      <c r="A28" s="89">
        <v>20</v>
      </c>
      <c r="B28" s="8" t="s">
        <v>1314</v>
      </c>
      <c r="C28" s="9">
        <v>38.1</v>
      </c>
      <c r="D28" s="8" t="s">
        <v>1288</v>
      </c>
    </row>
    <row r="29" customHeight="1" spans="1:4">
      <c r="A29" s="89">
        <v>21</v>
      </c>
      <c r="B29" s="8" t="s">
        <v>1315</v>
      </c>
      <c r="C29" s="9">
        <v>47</v>
      </c>
      <c r="D29" s="8" t="s">
        <v>1316</v>
      </c>
    </row>
    <row r="30" customHeight="1" spans="1:4">
      <c r="A30" s="89">
        <v>22</v>
      </c>
      <c r="B30" s="8" t="s">
        <v>1317</v>
      </c>
      <c r="C30" s="9">
        <v>55.4</v>
      </c>
      <c r="D30" s="8" t="s">
        <v>1318</v>
      </c>
    </row>
    <row r="31" ht="38" customHeight="1" spans="1:4">
      <c r="A31" s="89">
        <v>23</v>
      </c>
      <c r="B31" s="8" t="s">
        <v>1319</v>
      </c>
      <c r="C31" s="9">
        <v>40</v>
      </c>
      <c r="D31" s="8" t="s">
        <v>1311</v>
      </c>
    </row>
    <row r="32" customHeight="1" spans="1:4">
      <c r="A32" s="89">
        <v>24</v>
      </c>
      <c r="B32" s="8" t="s">
        <v>1320</v>
      </c>
      <c r="C32" s="9">
        <v>20</v>
      </c>
      <c r="D32" s="8" t="s">
        <v>1311</v>
      </c>
    </row>
    <row r="33" customHeight="1" spans="1:4">
      <c r="A33" s="204" t="s">
        <v>1321</v>
      </c>
      <c r="B33" s="204" t="s">
        <v>1322</v>
      </c>
      <c r="C33" s="205">
        <f>SUM(C34:C53)</f>
        <v>1571</v>
      </c>
      <c r="D33" s="8"/>
    </row>
    <row r="34" customHeight="1" spans="1:6">
      <c r="A34" s="89">
        <v>1</v>
      </c>
      <c r="B34" s="8" t="s">
        <v>1323</v>
      </c>
      <c r="C34" s="9">
        <v>208</v>
      </c>
      <c r="D34" s="8" t="s">
        <v>1277</v>
      </c>
      <c r="F34" s="198"/>
    </row>
    <row r="35" customHeight="1" spans="1:6">
      <c r="A35" s="89">
        <v>2</v>
      </c>
      <c r="B35" s="8" t="s">
        <v>1324</v>
      </c>
      <c r="C35" s="9">
        <v>120</v>
      </c>
      <c r="D35" s="8" t="s">
        <v>1325</v>
      </c>
      <c r="F35" s="198"/>
    </row>
    <row r="36" customHeight="1" spans="1:6">
      <c r="A36" s="89">
        <v>3</v>
      </c>
      <c r="B36" s="8" t="s">
        <v>1326</v>
      </c>
      <c r="C36" s="9">
        <v>130</v>
      </c>
      <c r="D36" s="8" t="s">
        <v>1327</v>
      </c>
      <c r="F36" s="198"/>
    </row>
    <row r="37" customHeight="1" spans="1:6">
      <c r="A37" s="89">
        <v>4</v>
      </c>
      <c r="B37" s="8" t="s">
        <v>1328</v>
      </c>
      <c r="C37" s="9">
        <v>140</v>
      </c>
      <c r="D37" s="8" t="s">
        <v>1329</v>
      </c>
      <c r="F37" s="198"/>
    </row>
    <row r="38" customHeight="1" spans="1:6">
      <c r="A38" s="89">
        <v>5</v>
      </c>
      <c r="B38" s="8" t="s">
        <v>1330</v>
      </c>
      <c r="C38" s="9">
        <v>40</v>
      </c>
      <c r="D38" s="8" t="s">
        <v>1331</v>
      </c>
      <c r="F38" s="198"/>
    </row>
    <row r="39" customHeight="1" spans="1:6">
      <c r="A39" s="89">
        <v>6</v>
      </c>
      <c r="B39" s="8" t="s">
        <v>1332</v>
      </c>
      <c r="C39" s="9">
        <v>48</v>
      </c>
      <c r="D39" s="8" t="s">
        <v>1333</v>
      </c>
      <c r="F39" s="198"/>
    </row>
    <row r="40" customHeight="1" spans="1:6">
      <c r="A40" s="89">
        <v>7</v>
      </c>
      <c r="B40" s="8" t="s">
        <v>1334</v>
      </c>
      <c r="C40" s="9">
        <v>33</v>
      </c>
      <c r="D40" s="8" t="s">
        <v>1335</v>
      </c>
      <c r="F40" s="198"/>
    </row>
    <row r="41" customHeight="1" spans="1:6">
      <c r="A41" s="89">
        <v>8</v>
      </c>
      <c r="B41" s="8" t="s">
        <v>1336</v>
      </c>
      <c r="C41" s="9">
        <v>30</v>
      </c>
      <c r="D41" s="8" t="s">
        <v>1337</v>
      </c>
      <c r="F41" s="198"/>
    </row>
    <row r="42" customHeight="1" spans="1:6">
      <c r="A42" s="89">
        <v>9</v>
      </c>
      <c r="B42" s="8" t="s">
        <v>1338</v>
      </c>
      <c r="C42" s="9">
        <v>30</v>
      </c>
      <c r="D42" s="8" t="s">
        <v>1291</v>
      </c>
      <c r="F42" s="198"/>
    </row>
    <row r="43" customHeight="1" spans="1:6">
      <c r="A43" s="89">
        <v>10</v>
      </c>
      <c r="B43" s="8" t="s">
        <v>1339</v>
      </c>
      <c r="C43" s="9">
        <v>27</v>
      </c>
      <c r="D43" s="8" t="s">
        <v>1340</v>
      </c>
      <c r="F43" s="198"/>
    </row>
    <row r="44" customHeight="1" spans="1:6">
      <c r="A44" s="89">
        <v>11</v>
      </c>
      <c r="B44" s="8" t="s">
        <v>1341</v>
      </c>
      <c r="C44" s="9">
        <v>45</v>
      </c>
      <c r="D44" s="8" t="s">
        <v>1342</v>
      </c>
      <c r="F44" s="198"/>
    </row>
    <row r="45" customHeight="1" spans="1:6">
      <c r="A45" s="89">
        <v>12</v>
      </c>
      <c r="B45" s="8" t="s">
        <v>1343</v>
      </c>
      <c r="C45" s="9">
        <v>15</v>
      </c>
      <c r="D45" s="8" t="s">
        <v>1335</v>
      </c>
      <c r="F45" s="198"/>
    </row>
    <row r="46" customHeight="1" spans="1:6">
      <c r="A46" s="89">
        <v>13</v>
      </c>
      <c r="B46" s="8" t="s">
        <v>1344</v>
      </c>
      <c r="C46" s="9">
        <v>30</v>
      </c>
      <c r="D46" s="8" t="s">
        <v>1307</v>
      </c>
      <c r="F46" s="198"/>
    </row>
    <row r="47" customHeight="1" spans="1:6">
      <c r="A47" s="89">
        <v>14</v>
      </c>
      <c r="B47" s="8" t="s">
        <v>1345</v>
      </c>
      <c r="C47" s="9">
        <v>240</v>
      </c>
      <c r="D47" s="8" t="s">
        <v>1346</v>
      </c>
      <c r="F47" s="198"/>
    </row>
    <row r="48" customHeight="1" spans="1:6">
      <c r="A48" s="89">
        <v>15</v>
      </c>
      <c r="B48" s="8" t="s">
        <v>1347</v>
      </c>
      <c r="C48" s="9">
        <v>100</v>
      </c>
      <c r="D48" s="8" t="s">
        <v>1311</v>
      </c>
      <c r="F48" s="198"/>
    </row>
    <row r="49" customHeight="1" spans="1:6">
      <c r="A49" s="89">
        <v>16</v>
      </c>
      <c r="B49" s="8" t="s">
        <v>1348</v>
      </c>
      <c r="C49" s="9">
        <v>31</v>
      </c>
      <c r="D49" s="8" t="s">
        <v>1305</v>
      </c>
      <c r="F49" s="198"/>
    </row>
    <row r="50" customHeight="1" spans="1:6">
      <c r="A50" s="89">
        <v>17</v>
      </c>
      <c r="B50" s="8" t="s">
        <v>1349</v>
      </c>
      <c r="C50" s="9">
        <v>36</v>
      </c>
      <c r="D50" s="8" t="s">
        <v>1325</v>
      </c>
      <c r="F50" s="198"/>
    </row>
    <row r="51" customHeight="1" spans="1:6">
      <c r="A51" s="89">
        <v>18</v>
      </c>
      <c r="B51" s="8" t="s">
        <v>1350</v>
      </c>
      <c r="C51" s="9">
        <v>100</v>
      </c>
      <c r="D51" s="8" t="s">
        <v>1351</v>
      </c>
      <c r="F51" s="198"/>
    </row>
    <row r="52" ht="36" customHeight="1" spans="1:6">
      <c r="A52" s="89">
        <v>19</v>
      </c>
      <c r="B52" s="8" t="s">
        <v>1352</v>
      </c>
      <c r="C52" s="9">
        <v>120</v>
      </c>
      <c r="D52" s="8" t="s">
        <v>1353</v>
      </c>
      <c r="F52" s="198"/>
    </row>
    <row r="53" customHeight="1" spans="1:6">
      <c r="A53" s="89">
        <v>20</v>
      </c>
      <c r="B53" s="8" t="s">
        <v>1354</v>
      </c>
      <c r="C53" s="9">
        <v>48</v>
      </c>
      <c r="D53" s="8" t="s">
        <v>1355</v>
      </c>
      <c r="F53" s="198"/>
    </row>
  </sheetData>
  <autoFilter xmlns:etc="http://www.wps.cn/officeDocument/2017/etCustomData" ref="A5:H53" etc:filterBottomFollowUsedRange="0">
    <extLst/>
  </autoFilter>
  <mergeCells count="2">
    <mergeCell ref="A1:B1"/>
    <mergeCell ref="A2:D2"/>
  </mergeCells>
  <printOptions horizontalCentered="1"/>
  <pageMargins left="0.747916666666667" right="0.747916666666667" top="0.984027777777778" bottom="0.984027777777778" header="0.511805555555556" footer="0.511805555555556"/>
  <pageSetup paperSize="9" scale="95" orientation="portrait"/>
  <headerFooter alignWithMargins="0" scaleWithDoc="0">
    <oddFooter>&amp;R&amp;P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view="pageBreakPreview" zoomScale="115" zoomScaleNormal="100" topLeftCell="A4" workbookViewId="0">
      <selection activeCell="G11" sqref="G11"/>
    </sheetView>
  </sheetViews>
  <sheetFormatPr defaultColWidth="9" defaultRowHeight="24.95" customHeight="1"/>
  <cols>
    <col min="1" max="1" width="6.5" style="82" customWidth="1"/>
    <col min="2" max="2" width="42.25" style="82" customWidth="1"/>
    <col min="3" max="3" width="9.25" style="82" customWidth="1"/>
    <col min="4" max="4" width="16.625" style="82" customWidth="1"/>
    <col min="5" max="5" width="9.125" style="82" customWidth="1"/>
    <col min="6" max="6" width="9" style="82"/>
    <col min="7" max="7" width="52.5" style="82" customWidth="1"/>
    <col min="8" max="8" width="11.25" style="82" customWidth="1"/>
    <col min="9" max="9" width="11.875" style="82" customWidth="1"/>
    <col min="10" max="16384" width="9" style="82"/>
  </cols>
  <sheetData>
    <row r="1" customHeight="1" spans="1:2">
      <c r="A1" s="191"/>
      <c r="B1" s="191"/>
    </row>
    <row r="2" ht="39.75" customHeight="1" spans="1:5">
      <c r="A2" s="192" t="s">
        <v>1356</v>
      </c>
      <c r="B2" s="192"/>
      <c r="C2" s="192"/>
      <c r="D2" s="192"/>
      <c r="E2" s="192"/>
    </row>
    <row r="3" ht="26.25" customHeight="1" spans="1:5">
      <c r="A3" s="128"/>
      <c r="B3" s="128"/>
      <c r="C3" s="128"/>
      <c r="D3" s="193" t="s">
        <v>3</v>
      </c>
      <c r="E3" s="193"/>
    </row>
    <row r="4" s="190" customFormat="1" ht="42.75" customHeight="1" spans="1:5">
      <c r="A4" s="54" t="s">
        <v>1269</v>
      </c>
      <c r="B4" s="54" t="s">
        <v>1270</v>
      </c>
      <c r="C4" s="54" t="s">
        <v>1271</v>
      </c>
      <c r="D4" s="54" t="s">
        <v>1272</v>
      </c>
      <c r="E4" s="54" t="s">
        <v>8</v>
      </c>
    </row>
    <row r="5" s="190" customFormat="1" ht="42.75" customHeight="1" spans="1:9">
      <c r="A5" s="194"/>
      <c r="B5" s="195" t="s">
        <v>1273</v>
      </c>
      <c r="C5" s="196">
        <f>SUM(C6:C14)</f>
        <v>2703</v>
      </c>
      <c r="D5" s="197"/>
      <c r="E5" s="197"/>
      <c r="F5" s="82"/>
      <c r="G5" s="198"/>
      <c r="H5" s="82"/>
      <c r="I5" s="82"/>
    </row>
    <row r="6" ht="42.75" customHeight="1" spans="1:7">
      <c r="A6" s="89">
        <v>1</v>
      </c>
      <c r="B6" s="199" t="s">
        <v>1357</v>
      </c>
      <c r="C6" s="200">
        <v>70</v>
      </c>
      <c r="D6" s="8" t="s">
        <v>1283</v>
      </c>
      <c r="E6" s="8" t="s">
        <v>1358</v>
      </c>
      <c r="G6" s="198"/>
    </row>
    <row r="7" ht="42.75" customHeight="1" spans="1:7">
      <c r="A7" s="89">
        <v>2</v>
      </c>
      <c r="B7" s="201" t="s">
        <v>1359</v>
      </c>
      <c r="C7" s="202">
        <v>50</v>
      </c>
      <c r="D7" s="8" t="s">
        <v>1277</v>
      </c>
      <c r="E7" s="8" t="s">
        <v>1358</v>
      </c>
      <c r="G7" s="198"/>
    </row>
    <row r="8" ht="42.75" customHeight="1" spans="1:7">
      <c r="A8" s="89">
        <v>3</v>
      </c>
      <c r="B8" s="201" t="s">
        <v>1360</v>
      </c>
      <c r="C8" s="202">
        <v>622</v>
      </c>
      <c r="D8" s="8" t="s">
        <v>1277</v>
      </c>
      <c r="E8" s="8" t="s">
        <v>1358</v>
      </c>
      <c r="G8" s="198"/>
    </row>
    <row r="9" ht="42.75" customHeight="1" spans="1:7">
      <c r="A9" s="89">
        <v>4</v>
      </c>
      <c r="B9" s="199" t="s">
        <v>1361</v>
      </c>
      <c r="C9" s="200">
        <v>21</v>
      </c>
      <c r="D9" s="8" t="s">
        <v>1362</v>
      </c>
      <c r="E9" s="8" t="s">
        <v>1358</v>
      </c>
      <c r="G9" s="198"/>
    </row>
    <row r="10" ht="42.75" customHeight="1" spans="1:7">
      <c r="A10" s="89">
        <v>5</v>
      </c>
      <c r="B10" s="201" t="s">
        <v>1363</v>
      </c>
      <c r="C10" s="202">
        <v>1368</v>
      </c>
      <c r="D10" s="8" t="s">
        <v>1364</v>
      </c>
      <c r="E10" s="8" t="s">
        <v>1365</v>
      </c>
      <c r="G10" s="198"/>
    </row>
    <row r="11" ht="42.75" customHeight="1" spans="1:7">
      <c r="A11" s="89">
        <v>6</v>
      </c>
      <c r="B11" s="199" t="s">
        <v>1366</v>
      </c>
      <c r="C11" s="202">
        <v>40</v>
      </c>
      <c r="D11" s="8" t="s">
        <v>1367</v>
      </c>
      <c r="E11" s="8" t="s">
        <v>1358</v>
      </c>
      <c r="G11" s="198"/>
    </row>
    <row r="12" ht="42.75" customHeight="1" spans="1:7">
      <c r="A12" s="89">
        <v>7</v>
      </c>
      <c r="B12" s="199" t="s">
        <v>1368</v>
      </c>
      <c r="C12" s="202">
        <v>462</v>
      </c>
      <c r="D12" s="8" t="s">
        <v>1277</v>
      </c>
      <c r="E12" s="8" t="s">
        <v>1365</v>
      </c>
      <c r="G12" s="198"/>
    </row>
    <row r="13" ht="42.75" customHeight="1" spans="1:7">
      <c r="A13" s="89">
        <v>8</v>
      </c>
      <c r="B13" s="199" t="s">
        <v>1369</v>
      </c>
      <c r="C13" s="200">
        <v>55</v>
      </c>
      <c r="D13" s="8" t="s">
        <v>1353</v>
      </c>
      <c r="E13" s="8" t="s">
        <v>1358</v>
      </c>
      <c r="G13" s="198"/>
    </row>
    <row r="14" ht="42.75" customHeight="1" spans="1:7">
      <c r="A14" s="89">
        <v>9</v>
      </c>
      <c r="B14" s="199" t="s">
        <v>1370</v>
      </c>
      <c r="C14" s="202">
        <v>15</v>
      </c>
      <c r="D14" s="8" t="s">
        <v>1371</v>
      </c>
      <c r="E14" s="8" t="s">
        <v>1358</v>
      </c>
      <c r="G14" s="198"/>
    </row>
  </sheetData>
  <mergeCells count="3">
    <mergeCell ref="A1:B1"/>
    <mergeCell ref="A2:E2"/>
    <mergeCell ref="D3:E3"/>
  </mergeCells>
  <pageMargins left="0.75" right="0.75" top="1" bottom="1" header="0.5" footer="0.5"/>
  <pageSetup paperSize="9" scale="96"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22</vt:i4>
      </vt:variant>
    </vt:vector>
  </HeadingPairs>
  <TitlesOfParts>
    <vt:vector size="22" baseType="lpstr">
      <vt:lpstr>封面1</vt:lpstr>
      <vt:lpstr>一般公共预算收入</vt:lpstr>
      <vt:lpstr>全县公共财政收支总表</vt:lpstr>
      <vt:lpstr>一般公共预算支出功能分类</vt:lpstr>
      <vt:lpstr>一般公共预算支出经济分类</vt:lpstr>
      <vt:lpstr>上解支出</vt:lpstr>
      <vt:lpstr>县级公共财政收支总表 </vt:lpstr>
      <vt:lpstr>新增支出</vt:lpstr>
      <vt:lpstr>减少支出</vt:lpstr>
      <vt:lpstr>全县政府性基金收支总表 </vt:lpstr>
      <vt:lpstr>县级政府性基金收支总表</vt:lpstr>
      <vt:lpstr>全县国有资本经营预算收支总表</vt:lpstr>
      <vt:lpstr>国有资本经营收支表</vt:lpstr>
      <vt:lpstr>社会保险基金收支表</vt:lpstr>
      <vt:lpstr>地方政府债务余额情况表</vt:lpstr>
      <vt:lpstr>封面2</vt:lpstr>
      <vt:lpstr>2025年一般公共预算收入</vt:lpstr>
      <vt:lpstr>2025年一般公共预算支出</vt:lpstr>
      <vt:lpstr>2025年全县政府性基金收支总表 </vt:lpstr>
      <vt:lpstr>2025年国有资本经营收支表</vt:lpstr>
      <vt:lpstr>2025年社会保险基金收支表</vt:lpstr>
      <vt:lpstr>2025年地方政府债务限额情况表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Mad Scientist</cp:lastModifiedBy>
  <dcterms:created xsi:type="dcterms:W3CDTF">2015-07-04T05:12:00Z</dcterms:created>
  <cp:lastPrinted>2024-06-11T03:29:00Z</cp:lastPrinted>
  <dcterms:modified xsi:type="dcterms:W3CDTF">2025-07-21T08:25:41Z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AB1A6D88951E4035A1091DD01BB40E1A_13</vt:lpwstr>
  </property>
</Properties>
</file>