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   岳阳县农业农村局2026年度巩固拓展脱贫攻坚成果和乡村振" sheetId="13" r:id="rId1"/>
    <sheet name="岳阳县2026年度巩固拓展脱贫攻坚成果和乡村振兴项目库入库项目" sheetId="16" r:id="rId2"/>
  </sheets>
  <definedNames>
    <definedName name="_xlnm._FilterDatabase" localSheetId="1" hidden="1">岳阳县2026年度巩固拓展脱贫攻坚成果和乡村振兴项目库入库项目!$A$1:$X$444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<sst xmlns="http://schemas.openxmlformats.org/spreadsheetml/2006/main" count="5535" uniqueCount="2049">
  <si>
    <r>
      <t xml:space="preserve">   岳阳县农业农村局</t>
    </r>
    <r>
      <rPr>
        <sz val="18"/>
        <color theme="1"/>
        <rFont val="Times New Roman"/>
        <charset val="134"/>
      </rPr>
      <t>2026</t>
    </r>
    <r>
      <rPr>
        <sz val="18"/>
        <color theme="1"/>
        <rFont val="方正小标宋简体"/>
        <charset val="134"/>
      </rPr>
      <t>年度巩固拓展脱贫攻坚成果和乡村振兴项目库入库项目申报分类汇总表</t>
    </r>
  </si>
  <si>
    <r>
      <rPr>
        <sz val="12"/>
        <color theme="1"/>
        <rFont val="宋体"/>
        <charset val="134"/>
      </rPr>
      <t>单位（盖章）：</t>
    </r>
    <r>
      <rPr>
        <sz val="12"/>
        <color theme="1"/>
        <rFont val="Times New Roman"/>
        <charset val="134"/>
      </rPr>
      <t xml:space="preserve">  </t>
    </r>
    <r>
      <rPr>
        <sz val="12"/>
        <color theme="1"/>
        <rFont val="宋体"/>
        <charset val="134"/>
      </rPr>
      <t>单位：万元、个、人</t>
    </r>
  </si>
  <si>
    <r>
      <rPr>
        <sz val="10.5"/>
        <color theme="1"/>
        <rFont val="仿宋_GB2312"/>
        <charset val="134"/>
      </rPr>
      <t>序号</t>
    </r>
  </si>
  <si>
    <r>
      <rPr>
        <sz val="10.5"/>
        <color theme="1"/>
        <rFont val="仿宋_GB2312"/>
        <charset val="134"/>
      </rPr>
      <t>项目类型</t>
    </r>
  </si>
  <si>
    <r>
      <rPr>
        <sz val="10.5"/>
        <color theme="1"/>
        <rFont val="仿宋_GB2312"/>
        <charset val="134"/>
      </rPr>
      <t>项目个数</t>
    </r>
  </si>
  <si>
    <r>
      <rPr>
        <sz val="10.5"/>
        <color theme="1"/>
        <rFont val="仿宋_GB2312"/>
        <charset val="134"/>
      </rPr>
      <t>资金规模和筹资方式</t>
    </r>
  </si>
  <si>
    <r>
      <rPr>
        <sz val="10.5"/>
        <color theme="1"/>
        <rFont val="仿宋_GB2312"/>
        <charset val="134"/>
      </rPr>
      <t>受益对象</t>
    </r>
  </si>
  <si>
    <r>
      <rPr>
        <sz val="10.5"/>
        <color theme="1"/>
        <rFont val="仿宋_GB2312"/>
        <charset val="134"/>
      </rPr>
      <t>备注</t>
    </r>
  </si>
  <si>
    <t>项目预算
总投资</t>
  </si>
  <si>
    <r>
      <rPr>
        <sz val="10.5"/>
        <color theme="1"/>
        <rFont val="仿宋_GB2312"/>
        <charset val="134"/>
      </rPr>
      <t>其中</t>
    </r>
  </si>
  <si>
    <t>受益村
（个）</t>
  </si>
  <si>
    <t>受益户数
（户）</t>
  </si>
  <si>
    <t>受益人口数
（人）</t>
  </si>
  <si>
    <t>财政
资金</t>
  </si>
  <si>
    <t>其他
资金</t>
  </si>
  <si>
    <r>
      <rPr>
        <sz val="10.5"/>
        <color theme="1"/>
        <rFont val="仿宋_GB2312"/>
        <charset val="134"/>
      </rPr>
      <t>受益脱贫村数（个）</t>
    </r>
  </si>
  <si>
    <t>受益脱贫户数及监测对象户数（户）</t>
  </si>
  <si>
    <t>受益脱贫人口数及监测对象人口数（人）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</si>
  <si>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</si>
  <si>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r>
      <rPr>
        <b/>
        <sz val="10.5"/>
        <color theme="1"/>
        <rFont val="仿宋_GB2312"/>
        <charset val="134"/>
      </rPr>
      <t>一、产业发展</t>
    </r>
  </si>
  <si>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</si>
  <si>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</si>
  <si>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</si>
  <si>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</si>
  <si>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</si>
  <si>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r>
      <rPr>
        <b/>
        <sz val="10.5"/>
        <color theme="1"/>
        <rFont val="仿宋_GB2312"/>
        <charset val="134"/>
      </rPr>
      <t>二、就业项目</t>
    </r>
  </si>
  <si>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</si>
  <si>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宋体"/>
        <charset val="134"/>
      </rPr>
      <t>乡村车间</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</si>
  <si>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</si>
  <si>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</si>
  <si>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</si>
  <si>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r>
      <rPr>
        <b/>
        <sz val="10.5"/>
        <color theme="1"/>
        <rFont val="仿宋_GB2312"/>
        <charset val="134"/>
      </rPr>
      <t>三、乡村建设行动</t>
    </r>
  </si>
  <si>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</si>
  <si>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</si>
  <si>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</si>
  <si>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r>
      <rPr>
        <b/>
        <sz val="10.5"/>
        <color theme="1"/>
        <rFont val="仿宋_GB2312"/>
        <charset val="134"/>
      </rPr>
      <t>四、易地搬迁后扶</t>
    </r>
  </si>
  <si>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</si>
  <si>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</si>
  <si>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</si>
  <si>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</si>
  <si>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</si>
  <si>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r>
      <rPr>
        <b/>
        <sz val="10.5"/>
        <color theme="1"/>
        <rFont val="仿宋_GB2312"/>
        <charset val="134"/>
      </rPr>
      <t>六、乡村治理和精神文明建设</t>
    </r>
  </si>
  <si>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</si>
  <si>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</si>
  <si>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r>
      <rPr>
        <b/>
        <sz val="10.5"/>
        <color theme="1"/>
        <rFont val="仿宋_GB2312"/>
        <charset val="134"/>
      </rPr>
      <t>七、项目管理费</t>
    </r>
  </si>
  <si>
    <r>
      <rPr>
        <b/>
        <sz val="10.5"/>
        <color theme="1"/>
        <rFont val="仿宋_GB2312"/>
        <charset val="134"/>
      </rPr>
      <t>八、其他</t>
    </r>
  </si>
  <si>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</si>
  <si>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</si>
  <si>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r>
      <rPr>
        <sz val="10.5"/>
        <color theme="1"/>
        <rFont val="Times New Roman"/>
        <charset val="134"/>
      </rPr>
      <t>……</t>
    </r>
  </si>
  <si>
    <r>
      <rPr>
        <sz val="14"/>
        <color theme="1"/>
        <rFont val="Times New Roman"/>
        <charset val="134"/>
      </rPr>
      <t xml:space="preserve"> </t>
    </r>
  </si>
  <si>
    <t>岳阳县2026年度巩固拓展脱贫攻坚成果和乡村振兴项目库入库项目明细表</t>
  </si>
  <si>
    <t xml:space="preserve">单位：  (盖章 )                                                                                                                                                                                                                          </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</si>
  <si>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</si>
  <si>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</si>
  <si>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</si>
  <si>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</si>
  <si>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</si>
  <si>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</si>
  <si>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</si>
  <si>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</si>
  <si>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</si>
  <si>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</si>
  <si>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</si>
  <si>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</si>
  <si>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</si>
  <si>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</si>
  <si>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项目类型</t>
  </si>
  <si>
    <t>二级项目类型</t>
  </si>
  <si>
    <t>项目子类型</t>
  </si>
  <si>
    <t>计划开工时间</t>
  </si>
  <si>
    <t>计划完工时间</t>
  </si>
  <si>
    <t>项目预算总投资( 万 元 )</t>
  </si>
  <si>
    <t>其中</t>
  </si>
  <si>
    <t>受益村数(个)</t>
  </si>
  <si>
    <t>受益户数(户 )</t>
  </si>
  <si>
    <t>受益人口数 (人)</t>
  </si>
  <si>
    <t>财政资金 ( 万 元 )</t>
  </si>
  <si>
    <t>其他资金 ( 万 元 )</t>
  </si>
  <si>
    <t>受益脱贫村数(个)</t>
  </si>
  <si>
    <t>受益脱贫户数及防 止返贫监 测对象户 数 (户 )</t>
  </si>
  <si>
    <t>受益脱贫人口数及防止返贫监测对象人口数</t>
  </si>
  <si>
    <t>就业项目</t>
  </si>
  <si>
    <t>公益性岗位</t>
  </si>
  <si>
    <t>岳阳县</t>
  </si>
  <si>
    <t>岳阳县公益性岗位补贴</t>
  </si>
  <si>
    <t>续建</t>
  </si>
  <si>
    <t>2026.12.30</t>
  </si>
  <si>
    <t>岳阳县农业农村局</t>
  </si>
  <si>
    <t>对符合条件的脱贫人口和监测户提供公益性岗位，发放岗位补贴</t>
  </si>
  <si>
    <t>提高脱贫户、监测户收入</t>
  </si>
  <si>
    <t>促进就近就业，对就业困难的农户收入有一定的保障</t>
  </si>
  <si>
    <t>巩固三保障成果</t>
  </si>
  <si>
    <t>教育</t>
  </si>
  <si>
    <t>享受“雨露计划”职业教育补助</t>
  </si>
  <si>
    <t>岳阳县雨露计划</t>
  </si>
  <si>
    <t>对岳阳县具有正式学籍的中职、高职在读建档立卡学生通过正常程序申报后符合条件的均可获得助学补助1500元/人·学期</t>
  </si>
  <si>
    <t>减少脱贫户、监测户农户教育成本</t>
  </si>
  <si>
    <t>提高农户综合素质，技能水平，增加就业、创业能力</t>
  </si>
  <si>
    <t>务工补助</t>
  </si>
  <si>
    <t>交通费补助</t>
  </si>
  <si>
    <t>岳阳县交通费一次性补助</t>
  </si>
  <si>
    <t>给去外地的务工人员报销车费或者补助，调动务工人员积极性</t>
  </si>
  <si>
    <t>产业发展</t>
  </si>
  <si>
    <t>金融保险配套项目</t>
  </si>
  <si>
    <t>小额信贷贴息</t>
  </si>
  <si>
    <t>岳阳县小额信贷贴息</t>
  </si>
  <si>
    <t>解决监测户贷款难、融资难的问题</t>
  </si>
  <si>
    <t>帮助监测户发展产业项目</t>
  </si>
  <si>
    <t>就业</t>
  </si>
  <si>
    <t xml:space="preserve">帮扶车间（特色手工基地）建设 </t>
  </si>
  <si>
    <t>乡村车间稳岗补贴</t>
  </si>
  <si>
    <t>对全县29家帮扶车间雇佣脱贫户、监测户务工，带动脱贫户、监测户就业给予帮扶车间一定的补贴</t>
  </si>
  <si>
    <t>调动帮扶车间雇佣脱贫户、监测户的积极性，增加脱贫户、监测户收入</t>
  </si>
  <si>
    <t>增加脱贫户、监测户务工机会</t>
  </si>
  <si>
    <t>配套基础设施项目</t>
  </si>
  <si>
    <t>产业园</t>
  </si>
  <si>
    <t>岳阳县巩固脱贫攻坚成果示范园项目</t>
  </si>
  <si>
    <t>新建</t>
  </si>
  <si>
    <t>流转土地3000亩，建立示范园区</t>
  </si>
  <si>
    <t>促进传统农业向现代农业转型发展</t>
  </si>
  <si>
    <t>带动脱贫户监测户就业</t>
  </si>
  <si>
    <t>新型经营主体贷款贴息</t>
  </si>
  <si>
    <t>新型农业经营主体贷款贴息</t>
  </si>
  <si>
    <t>针对满足条件的新型经营主体因农业生产经营需要、从商业银行或银保监会批准从事支农融资业务的保险公司取得的贷款的已支付利息，经主体自主申报后，按省财政贷款贴息政策进行补贴</t>
  </si>
  <si>
    <t>减轻新型农业经营主体融资成本负担，可持续性促进产业发展</t>
  </si>
  <si>
    <t>减轻新型农业经营主体融资成本负担的同时带动农户就业务工</t>
  </si>
  <si>
    <t>生产项目</t>
  </si>
  <si>
    <t>种植业基地</t>
  </si>
  <si>
    <t>2026年度巩固拓展产业成果“百千万”工程</t>
  </si>
  <si>
    <t>15个乡镇</t>
  </si>
  <si>
    <t>确定产业发展布局，引导新型农业经营主体联结有条件的村发展产业</t>
  </si>
  <si>
    <t>充分发挥企业在市场、就业、技术、资金和结对帮扶村在资源、劳力等方面的优势，在村企协商一致的基础上，共同制定产业发展形式和内容，引导企业与结对村发展“一村一品”，确保农民种出来、养出来的产品能够全部为龙头企业、市场接纳消化，增强帮扶村造血功能，确保监测户、脱贫户稳定增产增收，农村产业持续发展。</t>
  </si>
  <si>
    <t>带动产业发展</t>
  </si>
  <si>
    <t>乡村建设行动</t>
  </si>
  <si>
    <t>农村基础设施</t>
  </si>
  <si>
    <t>其他</t>
  </si>
  <si>
    <t>长湖乡</t>
  </si>
  <si>
    <t>范家村</t>
  </si>
  <si>
    <t>范家村省级和美湘村建设</t>
  </si>
  <si>
    <t>村域内</t>
  </si>
  <si>
    <t>范家村村民委员会</t>
  </si>
  <si>
    <t>1.开展4个美丽屋场建设
2.开展基础设施升级改造
3.开展人居环境整治提质建设
4.发展产业发展庭院经济。</t>
  </si>
  <si>
    <t>全面提升村庄基础设施与农村人居环境，提升村民满意度</t>
  </si>
  <si>
    <t>在项目实施的过程中，带动就业，发展产业，提高农户收入</t>
  </si>
  <si>
    <t>5个乡镇</t>
  </si>
  <si>
    <t>5个村</t>
  </si>
  <si>
    <t>岳阳县高质量庭院经济项目</t>
  </si>
  <si>
    <t>种植特色产业、利用农户房前屋后自留地发展产业</t>
  </si>
  <si>
    <t>促进农户稳定增收</t>
  </si>
  <si>
    <t>带动生产</t>
  </si>
  <si>
    <t>岳阳县“四个一批”盘活、调整类帮扶项目经费</t>
  </si>
  <si>
    <t>对岳阳县“四个一批”盘活、调整类帮扶项目进行产业帮扶</t>
  </si>
  <si>
    <t>巩固产业发展、促进乡村振兴经济</t>
  </si>
  <si>
    <t>3个乡镇</t>
  </si>
  <si>
    <t>中央专项彩票公益金支持革命老区乡村振兴项目</t>
  </si>
  <si>
    <t>以月田、毛田、公田3个乡镇为主，建设产业发展和乡村振兴项目</t>
  </si>
  <si>
    <t>以项目实施促进革命老区加快乡村产业发展，提升乡村建设水平</t>
  </si>
  <si>
    <t>在项目实施的过程中，发展集体经济，带动就业，发展产业，提高农户收入</t>
  </si>
  <si>
    <t>岳阳县大云山国有林场</t>
  </si>
  <si>
    <t>一分场</t>
  </si>
  <si>
    <r>
      <rPr>
        <sz val="9"/>
        <rFont val="宋体"/>
        <charset val="134"/>
      </rPr>
      <t>岳阳县大云山国有林场</t>
    </r>
    <r>
      <rPr>
        <sz val="9"/>
        <rFont val="Times New Roman"/>
        <charset val="134"/>
      </rPr>
      <t>2026</t>
    </r>
    <r>
      <rPr>
        <sz val="9"/>
        <rFont val="仿宋_GB2312"/>
        <charset val="134"/>
      </rPr>
      <t>年欠发达国有林场产业发展项目</t>
    </r>
  </si>
  <si>
    <t>岳阳县大云山国有林场一分场</t>
  </si>
  <si>
    <t>新建种苗基地10亩培育树种银杏、枫香、鹅掌楸、木荷，建设灌溉系统.</t>
  </si>
  <si>
    <r>
      <rPr>
        <sz val="9"/>
        <rFont val="宋体"/>
        <charset val="134"/>
      </rPr>
      <t>增加农户收入，每户增加</t>
    </r>
    <r>
      <rPr>
        <sz val="9"/>
        <rFont val="Times New Roman"/>
        <charset val="134"/>
      </rPr>
      <t>10000</t>
    </r>
    <r>
      <rPr>
        <sz val="9"/>
        <rFont val="宋体"/>
        <charset val="134"/>
      </rPr>
      <t>元。</t>
    </r>
  </si>
  <si>
    <t>带动务工就业，增加收入</t>
  </si>
  <si>
    <t>农村道路建设
（通村、通户路）</t>
  </si>
  <si>
    <t>柏祥镇</t>
  </si>
  <si>
    <t>柏祥村</t>
  </si>
  <si>
    <t>柏祥村明淑片许下组生产道路拓宽硬化建设</t>
  </si>
  <si>
    <t>改建</t>
  </si>
  <si>
    <t>该段道路全长约980米，计划拓宽路基6.5米，硬化道路宽度为5.5米，厚度为200mm厘米，预埋过路涵、硬化道路路肩培土等</t>
  </si>
  <si>
    <t>—</t>
  </si>
  <si>
    <t>保障道路交通安全促进农业发展生产增收</t>
  </si>
  <si>
    <t>保障道路交通安全，改善村民出行安全，提高村民生活质量，提高周边农户的农业生产积极性，促进农业生产增收</t>
  </si>
  <si>
    <t>十步桥村</t>
  </si>
  <si>
    <t>十步桥村松岭片咀上组门口塘清淤护砌</t>
  </si>
  <si>
    <t>门前大塘清淤护砌硬化</t>
  </si>
  <si>
    <t>改善水利条件，方便群众生产、水利灌溉促进生活生产</t>
  </si>
  <si>
    <t>群众筹资筹劳参与水利基础设施建设，保障生活生产。</t>
  </si>
  <si>
    <t>松岭片东头坡金盆柚种植基地</t>
  </si>
  <si>
    <t>松岭片东头坡</t>
  </si>
  <si>
    <t xml:space="preserve">60亩金盆柚种植基地，定植优质苗木1800株；配套智能化灌溉、田间路网、仓储保鲜及采后处理设施，建设技术服务站，打造“种植-管护-施肥-采收-初加工”一体化产业格局
</t>
  </si>
  <si>
    <t>建成60亩标准化金盆柚种植基地，完善配套设施，培育乡村特色产业；带动当地村民就业增收，提升农户种植技能，壮大村集体经济；打造乡村特色水果种植样板，助力拓宽乡村产业增收渠道，推动乡村产业提质</t>
  </si>
  <si>
    <t xml:space="preserve">优先吸纳当地村民参与基地栽种、管护、施肥、采收等工作，提供稳定务工岗位；开展金盆柚种植技术培训，提升农户种植水平，助力自主创业；拓宽村民增收渠道，壮大村集体经济
</t>
  </si>
  <si>
    <t>万庆村</t>
  </si>
  <si>
    <t>万庆村周庆片羊角组生产道路拓宽硬化建设</t>
  </si>
  <si>
    <t>该段道路全长约980米，计划拓宽路基5.5米，硬化道路宽度为3.5米，厚度为200mm厘米，预埋过路涵2处共计9米，硬化道路后路肩培土等</t>
  </si>
  <si>
    <t>保障道路交通安全促进该项目建设完成后将有效完善村级交通安全，改善村民出行安全，为了提高村民生活质量，创造美好生活环境，提高周边农户的农业生产积极性，带动经济发展，发展农业生产增收。</t>
  </si>
  <si>
    <t>蒋渭片集体林场金盆柚种植基地</t>
  </si>
  <si>
    <t>蒋渭片集体林场</t>
  </si>
  <si>
    <t xml:space="preserve">200亩金盆柚种植基地，定植优质苗木6000株；配套智能化灌溉、田间路网、仓储保鲜及采后处理设施，建设技术服务站，打造“种植-管护-施肥-采收-初加工”一体化产业格局
</t>
  </si>
  <si>
    <t>建成200亩标准化金盆柚种植基地，完善配套设施，培育乡村特色产业；带动当地村民就业增收，提升农户种植技能，壮大村集体经济；打造乡村特色水果种植样板，助力拓宽乡村产业增收渠道，推动乡村产业提质</t>
  </si>
  <si>
    <t>中村村</t>
  </si>
  <si>
    <t>油茶种植</t>
  </si>
  <si>
    <t>扩建</t>
  </si>
  <si>
    <t>兴冲组</t>
  </si>
  <si>
    <r>
      <rPr>
        <sz val="9"/>
        <rFont val="宋体"/>
        <charset val="134"/>
      </rPr>
      <t>120</t>
    </r>
    <r>
      <rPr>
        <sz val="9"/>
        <rFont val="仿宋_GB2312"/>
        <charset val="134"/>
      </rPr>
      <t>亩</t>
    </r>
  </si>
  <si>
    <t>帮助脱贫户监测户及周边群众增产</t>
  </si>
  <si>
    <t>带动本村脱贫户、周边农户发展产业，增加农户收入，促进乡村振兴。</t>
  </si>
  <si>
    <t>正堂横堂组道路硬化</t>
  </si>
  <si>
    <t>正堂横堂组</t>
  </si>
  <si>
    <r>
      <rPr>
        <sz val="9"/>
        <rFont val="宋体"/>
        <charset val="134"/>
      </rPr>
      <t>1600</t>
    </r>
    <r>
      <rPr>
        <sz val="9"/>
        <rFont val="仿宋_GB2312"/>
        <charset val="134"/>
      </rPr>
      <t>平方</t>
    </r>
  </si>
  <si>
    <t>村民筹劳筹资，完善基础设施，保障道路交通安全。</t>
  </si>
  <si>
    <t>保障道路交通安全，改善村民出行安全，为了提高村民生活质量，创造美好生活环境，提高周边农户的农业生产积极性，带动经济发展，发展农业生产增收。</t>
  </si>
  <si>
    <t>小型农田水利设施建设</t>
  </si>
  <si>
    <t>水渠清污及硬化</t>
  </si>
  <si>
    <t>维修</t>
  </si>
  <si>
    <t>上边组至大屋</t>
  </si>
  <si>
    <r>
      <rPr>
        <sz val="9"/>
        <rFont val="宋体"/>
        <charset val="134"/>
      </rPr>
      <t>2000</t>
    </r>
    <r>
      <rPr>
        <sz val="9"/>
        <rFont val="仿宋_GB2312"/>
        <charset val="134"/>
      </rPr>
      <t>米</t>
    </r>
  </si>
  <si>
    <t>通过维修渠道 ，提升灌溉效率，增加灌溉面积。</t>
  </si>
  <si>
    <t>通过维修渠道，提升农田灌溉灌效率，促进村民增产增收。</t>
  </si>
  <si>
    <t>伏太村</t>
  </si>
  <si>
    <t>大荆塘机阜建设</t>
  </si>
  <si>
    <t>伏太村大窑片大荆组</t>
  </si>
  <si>
    <t>伏太村村委会</t>
  </si>
  <si>
    <t>架设机阜一台</t>
  </si>
  <si>
    <t>改善了山塘灌溉能力，激活当地经济发展</t>
  </si>
  <si>
    <t>为带农致富打下基础</t>
  </si>
  <si>
    <t>临港村</t>
  </si>
  <si>
    <t>下刘家山塘维修项目工程</t>
  </si>
  <si>
    <t>维修护砌</t>
  </si>
  <si>
    <t>临港村大湖片黄陵组</t>
  </si>
  <si>
    <t>2026年1月</t>
  </si>
  <si>
    <t>2026年12月</t>
  </si>
  <si>
    <t>柏祥镇临港村</t>
  </si>
  <si>
    <r>
      <rPr>
        <sz val="9"/>
        <rFont val="宋体"/>
        <charset val="134"/>
      </rPr>
      <t>1、下刘山塘面积约8.6亩，清理山塘内0.8m深的淤泥约4580m³</t>
    </r>
    <r>
      <rPr>
        <sz val="9"/>
        <rFont val="仿宋_GB2312"/>
        <charset val="134"/>
      </rPr>
      <t>，并清运到2公里外的对前面山上；2、山塘塘提长48m高2.5m宽3m做好塘提的护坡；3、建设使用踏步，4、山塘排水底口更换；</t>
    </r>
  </si>
  <si>
    <t>有利春耕生产、改善环境，有效提高农业生产，激活当地经济发展</t>
  </si>
  <si>
    <t>有效提高农业生产，农民致富打下基础</t>
  </si>
  <si>
    <t>骂木山塘维修项目工程</t>
  </si>
  <si>
    <t>临港村大湖片庙山组</t>
  </si>
  <si>
    <r>
      <rPr>
        <sz val="9"/>
        <rFont val="仿宋_GB2312"/>
        <charset val="134"/>
      </rPr>
      <t>1、骂木山塘面积约6.7亩，清理山塘内0.8m深的淤泥约3569m</t>
    </r>
    <r>
      <rPr>
        <sz val="9"/>
        <rFont val="宋体"/>
        <charset val="134"/>
      </rPr>
      <t>³</t>
    </r>
    <r>
      <rPr>
        <sz val="9"/>
        <rFont val="仿宋_GB2312"/>
        <charset val="134"/>
      </rPr>
      <t>，并清运到2公里外的山上；2、山塘塘提长35m高3.5m宽4m做好塘提的护坡；3、建设使用踏步，4、山塘排水底口更换；</t>
    </r>
  </si>
  <si>
    <t>桑园村</t>
  </si>
  <si>
    <t>桑园村桑树种植基地</t>
  </si>
  <si>
    <r>
      <rPr>
        <sz val="9"/>
        <rFont val="仿宋_GB2312"/>
        <charset val="134"/>
      </rPr>
      <t>该项目基地总</t>
    </r>
    <r>
      <rPr>
        <sz val="9"/>
        <rFont val="Times New Roman"/>
        <charset val="134"/>
      </rPr>
      <t>200</t>
    </r>
    <r>
      <rPr>
        <sz val="9"/>
        <rFont val="宋体"/>
        <charset val="134"/>
      </rPr>
      <t>亩，计划树苗施肥，基地除草，后期人工管理培苗。</t>
    </r>
  </si>
  <si>
    <r>
      <rPr>
        <sz val="9"/>
        <rFont val="仿宋_GB2312"/>
        <charset val="134"/>
      </rPr>
      <t>建成</t>
    </r>
    <r>
      <rPr>
        <sz val="9"/>
        <rFont val="Times New Roman"/>
        <charset val="134"/>
      </rPr>
      <t>200</t>
    </r>
    <r>
      <rPr>
        <sz val="9"/>
        <rFont val="宋体"/>
        <charset val="134"/>
      </rPr>
      <t>亩标准桑树桑果种植基地完善配套设施；带动村民就业增收，壮大村集体经济，助力拓宽农村产业增收渠道，推动农村产业提质</t>
    </r>
  </si>
  <si>
    <t>优先吸纳当地村民参与栽种、管护、施肥、采收等工作，提供稳定务工岗位，拓宽村民增收渠道，壮大村集体经济。</t>
  </si>
  <si>
    <t>桑园村四支片文庙线道路拓宽硬化建设</t>
  </si>
  <si>
    <r>
      <rPr>
        <sz val="9"/>
        <rFont val="仿宋_GB2312"/>
        <charset val="134"/>
      </rPr>
      <t>该路段全长</t>
    </r>
    <r>
      <rPr>
        <sz val="9"/>
        <rFont val="Times New Roman"/>
        <charset val="134"/>
      </rPr>
      <t>4.3</t>
    </r>
    <r>
      <rPr>
        <sz val="9"/>
        <rFont val="宋体"/>
        <charset val="134"/>
      </rPr>
      <t>公里，计划路基拓宽</t>
    </r>
    <r>
      <rPr>
        <sz val="9"/>
        <rFont val="Times New Roman"/>
        <charset val="134"/>
      </rPr>
      <t>3</t>
    </r>
    <r>
      <rPr>
        <sz val="9"/>
        <rFont val="宋体"/>
        <charset val="134"/>
      </rPr>
      <t>米，硬化</t>
    </r>
    <r>
      <rPr>
        <sz val="9"/>
        <rFont val="Times New Roman"/>
        <charset val="134"/>
      </rPr>
      <t>2.5</t>
    </r>
    <r>
      <rPr>
        <sz val="9"/>
        <rFont val="宋体"/>
        <charset val="134"/>
      </rPr>
      <t>米，厚度为</t>
    </r>
    <r>
      <rPr>
        <sz val="9"/>
        <rFont val="Times New Roman"/>
        <charset val="134"/>
      </rPr>
      <t>200mm,</t>
    </r>
    <r>
      <rPr>
        <sz val="9"/>
        <rFont val="宋体"/>
        <charset val="134"/>
      </rPr>
      <t>预埋过路涵</t>
    </r>
    <r>
      <rPr>
        <sz val="9"/>
        <rFont val="Times New Roman"/>
        <charset val="134"/>
      </rPr>
      <t>3</t>
    </r>
    <r>
      <rPr>
        <sz val="9"/>
        <rFont val="宋体"/>
        <charset val="134"/>
      </rPr>
      <t>处共</t>
    </r>
    <r>
      <rPr>
        <sz val="9"/>
        <rFont val="Times New Roman"/>
        <charset val="134"/>
      </rPr>
      <t>49</t>
    </r>
    <r>
      <rPr>
        <sz val="9"/>
        <rFont val="宋体"/>
        <charset val="134"/>
      </rPr>
      <t>米，硬化道路后路肩培土等</t>
    </r>
  </si>
  <si>
    <t>保障道路安全促进农业发展生产增收</t>
  </si>
  <si>
    <t>保障道路交通安全，促进该项目建设完成后将有效完善村级交通安全，改善村民出行安全，为提高村民生活质量，创建美好生活环境，带动经济发展，农业发展生产增收。</t>
  </si>
  <si>
    <t>桑园村俄咀片订善机埠水渠扩建</t>
  </si>
  <si>
    <r>
      <rPr>
        <sz val="9"/>
        <rFont val="仿宋_GB2312"/>
        <charset val="134"/>
      </rPr>
      <t>该项目水渠从青山坳到天龙水库全长</t>
    </r>
    <r>
      <rPr>
        <sz val="9"/>
        <rFont val="Times New Roman"/>
        <charset val="134"/>
      </rPr>
      <t>5200</t>
    </r>
    <r>
      <rPr>
        <sz val="9"/>
        <rFont val="宋体"/>
        <charset val="134"/>
      </rPr>
      <t>米，渠道降低开挖、硬化</t>
    </r>
  </si>
  <si>
    <t>保障水渠灌溉畅通，促进农业发展生产，增产增收。</t>
  </si>
  <si>
    <t>水渠扩建保障农田灌溉，降低农业生产成本，吸引种植大户、合作社集中流转土地，推动农业生产效率提升，助力稻谷规模化种植。</t>
  </si>
  <si>
    <t>七一村</t>
  </si>
  <si>
    <t>七一村桂林南塘大塘清淤</t>
  </si>
  <si>
    <t>清淤扩容</t>
  </si>
  <si>
    <t>七一村桂林片南塘组</t>
  </si>
  <si>
    <t>柏祥镇七一村</t>
  </si>
  <si>
    <r>
      <rPr>
        <sz val="9"/>
        <rFont val="仿宋_GB2312"/>
        <charset val="134"/>
      </rPr>
      <t>1、南塘大塘面积约11.4亩，清理山塘内1.5m深的淤泥约113886m</t>
    </r>
    <r>
      <rPr>
        <sz val="9"/>
        <rFont val="宋体"/>
        <charset val="134"/>
      </rPr>
      <t>³</t>
    </r>
    <r>
      <rPr>
        <sz val="9"/>
        <rFont val="仿宋_GB2312"/>
        <charset val="134"/>
      </rPr>
      <t>，并清运到2公里外的对前面山上；2、山塘塘提长68m高6m宽3.5m做好塘提的护坡；3、建设使用踏步，4、山塘排水底口更换；</t>
    </r>
  </si>
  <si>
    <t>七一村文付片港堤路拓宽硬化</t>
  </si>
  <si>
    <t>七一村港堤路</t>
  </si>
  <si>
    <t>港堤路长2.8公里，拓宽3米，硬化6.5米</t>
  </si>
  <si>
    <t>有利于交通畅通，避免交通堵塞</t>
  </si>
  <si>
    <t>七一村窑岭片</t>
  </si>
  <si>
    <t>金盆柚种植100亩</t>
  </si>
  <si>
    <t>提供部分就业劳动力，增加收入效益</t>
  </si>
  <si>
    <t>生产奖补、务工奖补</t>
  </si>
  <si>
    <t>全镇</t>
  </si>
  <si>
    <t>柏祥镇2026年产业奖补</t>
  </si>
  <si>
    <t>产业奖补</t>
  </si>
  <si>
    <t>到户项目</t>
  </si>
  <si>
    <t>产业奖补资金</t>
  </si>
  <si>
    <t>激发脱贫人口内生动力，促进产业发展增收致富</t>
  </si>
  <si>
    <t>通过资金奖补、产业帮扶等手段，帮助和鼓励其发展种养殖业</t>
  </si>
  <si>
    <t>公田镇</t>
  </si>
  <si>
    <t>大塅村</t>
  </si>
  <si>
    <t>道路拓宽硬化</t>
  </si>
  <si>
    <t>改扩建</t>
  </si>
  <si>
    <t>小湄片洞组</t>
  </si>
  <si>
    <r>
      <rPr>
        <sz val="9"/>
        <rFont val="宋体"/>
        <charset val="134"/>
      </rPr>
      <t>100米道路拓宽至3</t>
    </r>
    <r>
      <rPr>
        <sz val="9"/>
        <rFont val="Arial"/>
        <charset val="0"/>
      </rPr>
      <t>.5</t>
    </r>
    <r>
      <rPr>
        <sz val="9"/>
        <rFont val="宋体"/>
        <charset val="134"/>
      </rPr>
      <t>米后硬化</t>
    </r>
  </si>
  <si>
    <t>1、保障群众出行安全            2、改善生产生活条件            3、建设期间提供贫困户就业机会</t>
  </si>
  <si>
    <t>本项目受益群众12户其中脱贫户数及防止返贫监测对象户数1户，脱贫人口数及防止返贫监测对象人口数4人，通过道路拓宽硬化，改善群众出行条件及建设期间提供劳务</t>
  </si>
  <si>
    <t>水沟护砌与维修</t>
  </si>
  <si>
    <t>板桥片</t>
  </si>
  <si>
    <t>300米水沟护砌与维修</t>
  </si>
  <si>
    <t>1、保障水系灌溉            2、改善生产生活条件            3、建设期间提供贫困户就业机会</t>
  </si>
  <si>
    <t>本项目受益群众110户其中脱贫户数及防止返贫监测对象户数6户，脱贫人口数及防止返贫监测对象人口数17人，通过水沟建设，改善水系灌溉的问题，及建设期间提供劳务</t>
  </si>
  <si>
    <t>养生稻种植</t>
  </si>
  <si>
    <r>
      <rPr>
        <sz val="9"/>
        <rFont val="宋体"/>
        <charset val="0"/>
        <scheme val="minor"/>
      </rPr>
      <t>2026.10</t>
    </r>
    <r>
      <rPr>
        <sz val="9"/>
        <rFont val="宋体"/>
        <charset val="134"/>
        <scheme val="minor"/>
      </rPr>
      <t>月</t>
    </r>
  </si>
  <si>
    <t>扩大养生稻种植面积150亩</t>
  </si>
  <si>
    <t>1、保障群众家庭增收            2、改善生产生活条件            3、建设期间提供贫困户就业机会</t>
  </si>
  <si>
    <t>本项目受益群众15户其中脱贫户数及防止返贫监测对象户数6户，脱贫人口数及防止返贫监测对象人口数17人，通过扩大养生稻种植面积，改善群众生产生活条件及建设期间提供劳务</t>
  </si>
  <si>
    <t>东新村</t>
  </si>
  <si>
    <t>黄土山金盆柚</t>
  </si>
  <si>
    <t>村部</t>
  </si>
  <si>
    <t>种植20亩金盆柚</t>
  </si>
  <si>
    <t>新增产业就业岗位，带动种植户增收。</t>
  </si>
  <si>
    <t>受益群众46户，其中脱贫户数及防止返贫监测对象户数5户，脱贫人口数及防止返贫监测对象人口数21人，增加收入巩固脱贫成果。</t>
  </si>
  <si>
    <t>元家组水渠</t>
  </si>
  <si>
    <t>元家组</t>
  </si>
  <si>
    <t>新建1700米水渠</t>
  </si>
  <si>
    <t>改善生态环境，增加农田灌溉面积，带动区域农业产值增加，减少灌溉用水浪费，降低农户灌溉成本</t>
  </si>
  <si>
    <t>受益群众25户，其中脱贫户数及防止返贫监测对象户数2户，脱贫人口数及防止返贫监测对象人口数5人，增加收入巩固脱贫成果。</t>
  </si>
  <si>
    <t>董家组门口塘</t>
  </si>
  <si>
    <t>董家组</t>
  </si>
  <si>
    <t>扩容560立方米，护砌150米</t>
  </si>
  <si>
    <r>
      <rPr>
        <sz val="9"/>
        <rFont val="宋体"/>
        <charset val="134"/>
      </rPr>
      <t>提升水塘调蓄能力，有效降低周边内涝风险，满足</t>
    </r>
    <r>
      <rPr>
        <sz val="9"/>
        <rFont val="仿宋"/>
        <charset val="134"/>
      </rPr>
      <t>50</t>
    </r>
    <r>
      <rPr>
        <sz val="9"/>
        <rFont val="宋体"/>
        <charset val="134"/>
      </rPr>
      <t>亩农田灌溉，减少抗旱成本及周边村民生活应急用水需求。</t>
    </r>
  </si>
  <si>
    <t>受益群众23户，其中脱贫户数及防止返贫监测对象户数3户，脱贫人口数及防止返贫监测对象人口数8人，增加收入巩固脱贫成果。</t>
  </si>
  <si>
    <t>西岸至村部道路拓宽护砌硬化</t>
  </si>
  <si>
    <t>西岸组</t>
  </si>
  <si>
    <t>500米道路拓宽护砌硬化</t>
  </si>
  <si>
    <r>
      <rPr>
        <sz val="9"/>
        <rFont val="宋体"/>
        <charset val="134"/>
      </rPr>
      <t>道路由原来3.5米拓宽至5米，满足日常通行需求；提升居民公共交通出行便利性，</t>
    </r>
    <r>
      <rPr>
        <sz val="9"/>
        <rFont val="仿宋_GB2312"/>
        <charset val="134"/>
      </rPr>
      <t>带动产业发展</t>
    </r>
    <r>
      <rPr>
        <sz val="9"/>
        <rFont val="宋体"/>
        <charset val="134"/>
      </rPr>
      <t>。</t>
    </r>
  </si>
  <si>
    <t>受益群众31户，其中脱贫户数及防止返贫监测对象户数1户，脱贫人口数及防止返贫监测对象人口4人，增加收入巩固脱贫成果。</t>
  </si>
  <si>
    <t>飞云村</t>
  </si>
  <si>
    <t>尤冲组井安塘护砌清淤</t>
  </si>
  <si>
    <t>尤冲组</t>
  </si>
  <si>
    <t>2亩塘清淤护砌</t>
  </si>
  <si>
    <r>
      <rPr>
        <sz val="9"/>
        <rFont val="宋体"/>
        <charset val="134"/>
      </rPr>
      <t>提升水塘调蓄能力，满足</t>
    </r>
    <r>
      <rPr>
        <sz val="9"/>
        <rFont val="仿宋"/>
        <charset val="134"/>
      </rPr>
      <t>32</t>
    </r>
    <r>
      <rPr>
        <sz val="9"/>
        <rFont val="宋体"/>
        <charset val="134"/>
      </rPr>
      <t>亩农田灌溉，减少抗旱成本及周边村民生活应急用水需求。</t>
    </r>
  </si>
  <si>
    <t>受益群众32户，其中脱贫户数及防止返贫监测对象户数3户，脱贫人口数及防止返贫监测对象人口数13人，增加收入巩固脱贫成果。</t>
  </si>
  <si>
    <t>庙底组上塘护砌清污</t>
  </si>
  <si>
    <t>庙底组</t>
  </si>
  <si>
    <t>1.5亩塘清淤护砌</t>
  </si>
  <si>
    <r>
      <rPr>
        <sz val="9"/>
        <rFont val="宋体"/>
        <charset val="134"/>
      </rPr>
      <t>提升水塘调蓄能力，满足</t>
    </r>
    <r>
      <rPr>
        <sz val="9"/>
        <rFont val="仿宋"/>
        <charset val="134"/>
      </rPr>
      <t>18</t>
    </r>
    <r>
      <rPr>
        <sz val="9"/>
        <rFont val="宋体"/>
        <charset val="134"/>
      </rPr>
      <t>亩农田灌溉，减少抗旱成本及周边村民生活应急用水需求。</t>
    </r>
  </si>
  <si>
    <t>受益群众21户，其中脱贫户数及防止返贫监测对象户数2户，脱贫人口数及防止返贫监测对象人口数4人，增加收入巩固脱贫成果。</t>
  </si>
  <si>
    <t>尹边组至坡内组水沟疏通护砌</t>
  </si>
  <si>
    <t>尹边组至坡内组</t>
  </si>
  <si>
    <t>尹边组至坡内组1.8公里水沟疏通护砌</t>
  </si>
  <si>
    <t>改善生态环境，增加农田灌溉面积，带动区域农业产值增加，减少灌溉用水浪费，降低农户灌溉成本。</t>
  </si>
  <si>
    <t>受益群众136户，其中脱贫户数及防止返贫监测对象户数15户，脱贫人口数及防止返贫监测对象人口数58人，增加收入巩固脱贫成果。</t>
  </si>
  <si>
    <t>冲口塘维修</t>
  </si>
  <si>
    <t>1.5亩塘维修</t>
  </si>
  <si>
    <r>
      <rPr>
        <sz val="9"/>
        <rFont val="宋体"/>
        <charset val="134"/>
      </rPr>
      <t>提升水塘调蓄能力，满足</t>
    </r>
    <r>
      <rPr>
        <sz val="9"/>
        <rFont val="仿宋"/>
        <charset val="134"/>
      </rPr>
      <t>50</t>
    </r>
    <r>
      <rPr>
        <sz val="9"/>
        <rFont val="宋体"/>
        <charset val="134"/>
      </rPr>
      <t>亩农田灌溉，减少抗旱成本及周边村民生活应急用水需求。</t>
    </r>
  </si>
  <si>
    <t>受益群众41户，其中脱贫户数及防止返贫监测对象户数3户，脱贫人口数及防止返贫监测对象人口数7人，增加收入巩固脱贫成果。</t>
  </si>
  <si>
    <t>艾坡岭水库清污护砌</t>
  </si>
  <si>
    <t>20亩水库清污护砌</t>
  </si>
  <si>
    <r>
      <rPr>
        <sz val="9"/>
        <rFont val="宋体"/>
        <charset val="134"/>
      </rPr>
      <t>提升水塘调蓄能力，满足</t>
    </r>
    <r>
      <rPr>
        <sz val="9"/>
        <rFont val="仿宋"/>
        <charset val="134"/>
      </rPr>
      <t>80</t>
    </r>
    <r>
      <rPr>
        <sz val="9"/>
        <rFont val="宋体"/>
        <charset val="134"/>
      </rPr>
      <t>亩农田灌溉，减少抗旱成本及周边村民生活应急用水需求。</t>
    </r>
  </si>
  <si>
    <t>受益群众60户，其中脱贫户数及防止返贫监测对象户数5户，脱贫人口数及防止返贫监测对象人口数13人，增加收入巩固脱贫成果。</t>
  </si>
  <si>
    <t>北庄组门口塘清污及护砌</t>
  </si>
  <si>
    <t>1.7亩塘清淤护砌</t>
  </si>
  <si>
    <r>
      <rPr>
        <sz val="9"/>
        <rFont val="宋体"/>
        <charset val="134"/>
      </rPr>
      <t>提升水塘调蓄能力，满足</t>
    </r>
    <r>
      <rPr>
        <sz val="9"/>
        <rFont val="仿宋"/>
        <charset val="134"/>
      </rPr>
      <t>15</t>
    </r>
    <r>
      <rPr>
        <sz val="9"/>
        <rFont val="宋体"/>
        <charset val="134"/>
      </rPr>
      <t>亩农田灌溉，减少抗旱成本及周边村民生活应急用水需求。</t>
    </r>
  </si>
  <si>
    <t>受益群众5户，其中脱贫户数及防止返贫监测对象户数1户，脱贫人口数及防止返贫监测对象人口数5人，增加收入巩固脱贫成果</t>
  </si>
  <si>
    <t>尤冲组道路拓宽硬化</t>
  </si>
  <si>
    <t>0.6公里道路拓宽硬化</t>
  </si>
  <si>
    <t>道路由原来3.5米拓宽至5米，满足日常通行需求；提升居民公共交通出行便利性。</t>
  </si>
  <si>
    <t>受益群众32户，其中脱贫户数及防止返贫监测对象户数3户，脱贫人口数及防止返贫监测对象人口13人，增加收入巩固脱贫成果。</t>
  </si>
  <si>
    <t>高塘组至东坡组公路硬化</t>
  </si>
  <si>
    <t>高塘组至东坡组</t>
  </si>
  <si>
    <t>受益群众53户，其中脱贫户数及防止返贫监测对象户数9户，脱贫人口数及防止返贫监测对象人口数29人，增加收入巩固脱贫成果。</t>
  </si>
  <si>
    <t>甘田村</t>
  </si>
  <si>
    <t>村级道路维修</t>
  </si>
  <si>
    <t>甘田村村级道路</t>
  </si>
  <si>
    <t>村级道路维修拓宽</t>
  </si>
  <si>
    <t>利于群众产业发展</t>
  </si>
  <si>
    <t>受益请群众815户其中脱贫户及防止返贫监测对象户数62户，脱贫人口数及防止返贫监测对象人口数156人，带动产业发展及农业生产增收，巩固脱贫成果。</t>
  </si>
  <si>
    <t>骨干山塘维修</t>
  </si>
  <si>
    <t>甘田村墈上组</t>
  </si>
  <si>
    <t>墈上组门前骨干山塘清污、护砌、低涵改造</t>
  </si>
  <si>
    <t>受益请群众129户其中脱贫户及防止返贫监测对象户数8户，脱贫人口数及防止返贫监测对象人口数23人，带动农业生产增收，巩固脱贫成果。</t>
  </si>
  <si>
    <t>港口村</t>
  </si>
  <si>
    <t>港口片水利设施维修（湾上组山塘清淤护砌、渠道维修、上屋、老屋组渠道维修）</t>
  </si>
  <si>
    <t>港口片</t>
  </si>
  <si>
    <t>2026.11.6</t>
  </si>
  <si>
    <t>2026.11.30</t>
  </si>
  <si>
    <t>农业农村局</t>
  </si>
  <si>
    <t>湾上组大塘长28米，高3.5米，厚0.1米，湾上组渠道长度约265米，上屋组渠道约108米，老屋组渠道约156米。</t>
  </si>
  <si>
    <t>方便群众出行安全.利于群众产业发展</t>
  </si>
  <si>
    <t>受益群众165户,567人，其中脱贫户及防止返贫监测对象户数24户，脱贫人口数及防止返贫监测对象人口数84人，带动产业发展及农业生产增收，巩固脱贫成果。</t>
  </si>
  <si>
    <t>养殖业基地</t>
  </si>
  <si>
    <t>三淼养殖有限公司</t>
  </si>
  <si>
    <t>三淼猪场</t>
  </si>
  <si>
    <t>跟三淼公司进行项目对接，实现入股经营进一步壮大集体经济</t>
  </si>
  <si>
    <t>受益请群众1056户，3670人其中脱贫户及防止返贫监测对象户数64户，脱贫人口数及防止返贫监测对象人口数178人，带动产业发展及农业生产增收，巩固脱贫成果。</t>
  </si>
  <si>
    <t>郭家组水利维修（重修机埠、管网预埋、渠道硬化）</t>
  </si>
  <si>
    <t>郭家组</t>
  </si>
  <si>
    <t>重修机埠1个，管网预埋约340余米，渠道硬化约152米。</t>
  </si>
  <si>
    <t>受益请群众22户，58人，其中脱贫户及防止返贫监测对象户数4户，脱贫人口数及防止返贫监测对象人口数14人，带动产业发展及农业生产增收，巩固脱贫成果。</t>
  </si>
  <si>
    <t>汪家组、戴家组公路维修</t>
  </si>
  <si>
    <t>羊城公路港口村戴家组塅路基沉降维修，长度约50余米，宽8米，整体开挖硬化铺油。</t>
  </si>
  <si>
    <t>受益请群众52户,112人，其中脱贫户及防止返贫监测对象户数8户，脱贫人口数及防止返贫监测对象人口数17人，带动产业发展及农业生产增收，巩固脱贫成果。</t>
  </si>
  <si>
    <t>香柚种植</t>
  </si>
  <si>
    <t>在港口村全村范围内种植香柚约100余亩，实现产业增收，壮大村集体经济</t>
  </si>
  <si>
    <t>加工流通项目</t>
  </si>
  <si>
    <t>产地初加工和精深加工</t>
  </si>
  <si>
    <t>东淇村</t>
  </si>
  <si>
    <r>
      <rPr>
        <sz val="9"/>
        <rFont val="宋体"/>
        <charset val="134"/>
      </rPr>
      <t>岳阳东淇振兴</t>
    </r>
    <r>
      <rPr>
        <sz val="9"/>
        <rFont val="Arial"/>
        <charset val="0"/>
      </rPr>
      <t xml:space="preserve">
</t>
    </r>
    <r>
      <rPr>
        <sz val="9"/>
        <rFont val="宋体"/>
        <charset val="134"/>
      </rPr>
      <t>竹笋有限公司</t>
    </r>
  </si>
  <si>
    <r>
      <rPr>
        <sz val="9"/>
        <rFont val="宋体"/>
        <charset val="134"/>
      </rPr>
      <t>现有</t>
    </r>
    <r>
      <rPr>
        <sz val="9"/>
        <rFont val="Arial"/>
        <charset val="0"/>
      </rPr>
      <t>2</t>
    </r>
    <r>
      <rPr>
        <sz val="9"/>
        <rFont val="宋体"/>
        <charset val="134"/>
      </rPr>
      <t>层房屋占地面积</t>
    </r>
    <r>
      <rPr>
        <sz val="9"/>
        <rFont val="Arial"/>
        <charset val="0"/>
      </rPr>
      <t>360</t>
    </r>
    <r>
      <rPr>
        <sz val="9"/>
        <rFont val="宋体"/>
        <charset val="134"/>
      </rPr>
      <t>平方米屋顶及房屋维修，扩大厂房5间</t>
    </r>
  </si>
  <si>
    <t>扩大生产</t>
  </si>
  <si>
    <t>受益群众638户，其中脱贫户及防止返贫监测对象户数41户，脱贫人口数及防止返贫监测对象人口数156人，通过以工代赈，增加收入巩固脱盆成果。</t>
  </si>
  <si>
    <r>
      <rPr>
        <sz val="9"/>
        <rFont val="宋体"/>
        <charset val="134"/>
      </rPr>
      <t>临河港农田砌墈、</t>
    </r>
    <r>
      <rPr>
        <sz val="9"/>
        <rFont val="Arial"/>
        <charset val="0"/>
      </rPr>
      <t xml:space="preserve">
</t>
    </r>
    <r>
      <rPr>
        <sz val="9"/>
        <rFont val="宋体"/>
        <charset val="134"/>
      </rPr>
      <t>农田灌溉堰坝</t>
    </r>
    <r>
      <rPr>
        <sz val="9"/>
        <rFont val="Arial"/>
        <charset val="0"/>
      </rPr>
      <t>5</t>
    </r>
    <r>
      <rPr>
        <sz val="9"/>
        <rFont val="宋体"/>
        <charset val="134"/>
      </rPr>
      <t>座、</t>
    </r>
    <r>
      <rPr>
        <sz val="9"/>
        <rFont val="Arial"/>
        <charset val="0"/>
      </rPr>
      <t xml:space="preserve">
</t>
    </r>
    <r>
      <rPr>
        <sz val="9"/>
        <rFont val="宋体"/>
        <charset val="134"/>
      </rPr>
      <t>狮形水库维修加固、</t>
    </r>
    <r>
      <rPr>
        <sz val="9"/>
        <rFont val="Arial"/>
        <charset val="0"/>
      </rPr>
      <t xml:space="preserve">
8</t>
    </r>
    <r>
      <rPr>
        <sz val="9"/>
        <rFont val="宋体"/>
        <charset val="134"/>
      </rPr>
      <t>个组山塘维修</t>
    </r>
  </si>
  <si>
    <r>
      <rPr>
        <sz val="9"/>
        <rFont val="宋体"/>
        <charset val="134"/>
      </rPr>
      <t>临河港农田砌墈600米、</t>
    </r>
    <r>
      <rPr>
        <sz val="9"/>
        <rFont val="Arial"/>
        <charset val="0"/>
      </rPr>
      <t xml:space="preserve">
</t>
    </r>
    <r>
      <rPr>
        <sz val="9"/>
        <rFont val="宋体"/>
        <charset val="134"/>
      </rPr>
      <t>农田灌溉堰坝</t>
    </r>
    <r>
      <rPr>
        <sz val="9"/>
        <rFont val="Arial"/>
        <charset val="0"/>
      </rPr>
      <t>5</t>
    </r>
    <r>
      <rPr>
        <sz val="9"/>
        <rFont val="宋体"/>
        <charset val="134"/>
      </rPr>
      <t>座、</t>
    </r>
    <r>
      <rPr>
        <sz val="9"/>
        <rFont val="Arial"/>
        <charset val="0"/>
      </rPr>
      <t xml:space="preserve">
</t>
    </r>
    <r>
      <rPr>
        <sz val="9"/>
        <rFont val="宋体"/>
        <charset val="134"/>
      </rPr>
      <t>狮形水库维修加固、</t>
    </r>
    <r>
      <rPr>
        <sz val="9"/>
        <rFont val="Arial"/>
        <charset val="0"/>
      </rPr>
      <t xml:space="preserve">
8</t>
    </r>
    <r>
      <rPr>
        <sz val="9"/>
        <rFont val="宋体"/>
        <charset val="134"/>
      </rPr>
      <t>个组山塘维修</t>
    </r>
  </si>
  <si>
    <t>解决农田灌溉</t>
  </si>
  <si>
    <t>受益群众238户，其中脱贫户及防止返贫监测对象户数19户，脱贫人口数及防止返贫监测对象人口数68人，通过以工代赈，增加收入巩固脱盆成果。</t>
  </si>
  <si>
    <r>
      <rPr>
        <sz val="9"/>
        <rFont val="宋体"/>
        <charset val="134"/>
      </rPr>
      <t>农村道路建设</t>
    </r>
    <r>
      <rPr>
        <sz val="9"/>
        <rFont val="Arial"/>
        <charset val="0"/>
      </rPr>
      <t xml:space="preserve">
</t>
    </r>
    <r>
      <rPr>
        <sz val="9"/>
        <rFont val="宋体"/>
        <charset val="134"/>
      </rPr>
      <t>（通村、通户路）</t>
    </r>
  </si>
  <si>
    <t>龙山组、小洞组、上下组道路拓宽硬化</t>
  </si>
  <si>
    <t>龙山组、小洞组、上下组道路拓宽硬化6公里</t>
  </si>
  <si>
    <t>解决村民出行</t>
  </si>
  <si>
    <t>受益群众63户，其中脱贫户及防止返贫监测对象户数9户，脱贫人口数及防止返贫监测对象人口数27人，通过以工代赈，增加收入巩固脱盆成果。</t>
  </si>
  <si>
    <t>公田居委会</t>
  </si>
  <si>
    <t>渠道维修</t>
  </si>
  <si>
    <t>井墈组</t>
  </si>
  <si>
    <r>
      <rPr>
        <sz val="9"/>
        <rFont val="宋体"/>
        <charset val="0"/>
        <scheme val="minor"/>
      </rPr>
      <t>2026.</t>
    </r>
    <r>
      <rPr>
        <b/>
        <sz val="9"/>
        <rFont val="宋体"/>
        <charset val="134"/>
        <scheme val="minor"/>
      </rPr>
      <t>年</t>
    </r>
    <r>
      <rPr>
        <b/>
        <sz val="9"/>
        <rFont val="宋体"/>
        <charset val="0"/>
        <scheme val="minor"/>
      </rPr>
      <t>5</t>
    </r>
  </si>
  <si>
    <r>
      <rPr>
        <sz val="9"/>
        <rFont val="宋体"/>
        <charset val="0"/>
        <scheme val="minor"/>
      </rPr>
      <t>2026</t>
    </r>
    <r>
      <rPr>
        <b/>
        <sz val="9"/>
        <rFont val="宋体"/>
        <charset val="0"/>
        <scheme val="minor"/>
      </rPr>
      <t>年11</t>
    </r>
  </si>
  <si>
    <t>渠道硬化220米。</t>
  </si>
  <si>
    <t>改善群众农田灌溉，有利于产业发展,增产增收</t>
  </si>
  <si>
    <t>受益群众50户，234人，其中脱贫
户6户，28人，增加收入巩固脱贫成果</t>
  </si>
  <si>
    <t>山塘维修</t>
  </si>
  <si>
    <t>旁上组</t>
  </si>
  <si>
    <r>
      <rPr>
        <sz val="9"/>
        <rFont val="宋体"/>
        <charset val="134"/>
        <scheme val="minor"/>
      </rPr>
      <t>2026年</t>
    </r>
    <r>
      <rPr>
        <sz val="9"/>
        <rFont val="宋体"/>
        <charset val="0"/>
        <scheme val="minor"/>
      </rPr>
      <t>12</t>
    </r>
  </si>
  <si>
    <r>
      <rPr>
        <sz val="9"/>
        <rFont val="宋体"/>
        <charset val="134"/>
      </rPr>
      <t>山塘护砌</t>
    </r>
    <r>
      <rPr>
        <sz val="9"/>
        <rFont val="Arial"/>
        <charset val="0"/>
      </rPr>
      <t>200</t>
    </r>
    <r>
      <rPr>
        <sz val="9"/>
        <rFont val="宋体"/>
        <charset val="134"/>
      </rPr>
      <t>米，清污</t>
    </r>
  </si>
  <si>
    <t>受益群众20户，68人，其中脱贫
户数及防
止返贫监
测对象户
数3户11人，增加收入巩固脱贫成果</t>
  </si>
  <si>
    <t>横铺村</t>
  </si>
  <si>
    <t>水渠护砌与维修</t>
  </si>
  <si>
    <t>石姑片</t>
  </si>
  <si>
    <t>3000米水渠护砌与维修</t>
  </si>
  <si>
    <t>本项目受益群众260户其中脱贫户数及防止返贫监测对象户数10户，脱贫人口数及防止返贫监测对象人口数33人，通过水渠建设，改善水系灌溉的问题，及建设期间提供劳务</t>
  </si>
  <si>
    <t>横铺片</t>
  </si>
  <si>
    <t>2026.5.20</t>
  </si>
  <si>
    <t>2026.8.30</t>
  </si>
  <si>
    <t>铺上组山塘的塘内清淤、护砌维修</t>
  </si>
  <si>
    <r>
      <rPr>
        <sz val="9"/>
        <rFont val="宋体"/>
        <charset val="134"/>
      </rPr>
      <t>改善生态环境</t>
    </r>
    <r>
      <rPr>
        <sz val="9"/>
        <rFont val="Arial"/>
        <charset val="0"/>
      </rPr>
      <t>.</t>
    </r>
    <r>
      <rPr>
        <sz val="9"/>
        <rFont val="宋体"/>
        <charset val="134"/>
      </rPr>
      <t>解决农田水系灌溉问题，建设期间提供贫困户就业机会</t>
    </r>
  </si>
  <si>
    <t>受益请群众31户其中脱贫户及防止返贫监测对象户数2户，脱贫人口数及防止返贫监测对象人口数3人，带动产业发展及农业生产增收，巩固脱贫成果。</t>
  </si>
  <si>
    <t>2026.10.12</t>
  </si>
  <si>
    <t>铺兴组山塘的塘内清淤、护砌维修</t>
  </si>
  <si>
    <t>受益请群众26户其中脱贫户及防止返贫监测对象户数0户，脱贫人口数及防止返贫监测对象人口数0人，带动产业发展及农业生产增收，巩固脱贫成果。</t>
  </si>
  <si>
    <t>饶港村</t>
  </si>
  <si>
    <t>山田至沙坡道路拓宽硬化</t>
  </si>
  <si>
    <t>山田组、沙坡组</t>
  </si>
  <si>
    <r>
      <rPr>
        <sz val="9"/>
        <rFont val="宋体"/>
        <charset val="134"/>
      </rPr>
      <t>500米道路拓宽至3</t>
    </r>
    <r>
      <rPr>
        <sz val="9"/>
        <rFont val="Arial"/>
        <charset val="0"/>
      </rPr>
      <t>.5</t>
    </r>
    <r>
      <rPr>
        <sz val="9"/>
        <rFont val="宋体"/>
        <charset val="134"/>
      </rPr>
      <t>米后硬化</t>
    </r>
  </si>
  <si>
    <t>本项目受益群众68户其中脱贫户数及防止返贫监测对象户数5户，脱贫人口数及防止返贫监测对象人口数32人，通过道路拓宽硬化，改善群众出行条件及建设期间提供劳务</t>
  </si>
  <si>
    <t>团结水库南北干渠护砌与维修</t>
  </si>
  <si>
    <t>山田片</t>
  </si>
  <si>
    <t>5000米渠道护砌与维修</t>
  </si>
  <si>
    <t>本项目受益群众265户其中脱贫户数及防止返贫监测对象户数18户，脱贫人口数及防止返贫监测对象人口数56人，通过水沟建设，改善水系灌溉的问题，及建设期间提供劳务</t>
  </si>
  <si>
    <t>中心片水轮泵蓄水塘水闸建设</t>
  </si>
  <si>
    <t>下石组</t>
  </si>
  <si>
    <t>水塘请淤、水闸建设</t>
  </si>
  <si>
    <t>本项目受益群众68户其中脱贫户数及防止返贫监测对象户数4户，脱贫人口数及防止返贫监测对象人口数17人，通过水沟建设，改善水系灌溉的问题，及建设期间提供劳务</t>
  </si>
  <si>
    <t>邓家组农田灌溉用水机埠建设</t>
  </si>
  <si>
    <t>邓家组</t>
  </si>
  <si>
    <t>农田灌溉用水机埠建设</t>
  </si>
  <si>
    <t>新勘组灌渠U型槽建设</t>
  </si>
  <si>
    <t>新勘组</t>
  </si>
  <si>
    <t>400米水渠U型槽建设</t>
  </si>
  <si>
    <t>本项目受益群众45户其中脱贫户数及防止返贫监测对象户数2户，脱贫人口数及防止返贫监测对象人口数7人，通过水沟建设，改善水系灌溉的问题，及建设期间提供劳务</t>
  </si>
  <si>
    <t>塘田村</t>
  </si>
  <si>
    <t>牛婆港排灌渠护砌</t>
  </si>
  <si>
    <t>护砌</t>
  </si>
  <si>
    <t>祯祥片</t>
  </si>
  <si>
    <t>护砌长400米，宽1.3米，高1.2米</t>
  </si>
  <si>
    <t>受益群众86户，336人，其中脱贫
户数及防
止返贫监
测对象5户
数户16人</t>
  </si>
  <si>
    <t>南西冲小港护砌维修</t>
  </si>
  <si>
    <t>护砌维修</t>
  </si>
  <si>
    <t>护砌长700米，宽1.2米，高1.4米</t>
  </si>
  <si>
    <t>受益群众128户，512人，其中脱贫
户数及防
止返贫监
测对象户
数11户30人，增加收入巩固脱贫成果</t>
  </si>
  <si>
    <t>铁山村</t>
  </si>
  <si>
    <t>林下黄精种植</t>
  </si>
  <si>
    <t xml:space="preserve">全村脱贫户监测户及其他有产业意向的农户林下黄精种产销                </t>
  </si>
  <si>
    <t>1、脱贫户及监测户增收              2、发展壮大村集体经济</t>
  </si>
  <si>
    <t>本项目受益群众150户，其中脱贫户数及防止返贫监测对象户数46户，脱贫人口数及防止返贫监测对象人口数151人，通过在铁山村实施林下黄精套种，为脱贫户及监测户实现增收及发展壮大村集体经济</t>
  </si>
  <si>
    <t>中山组道路拓宽硬化</t>
  </si>
  <si>
    <t>栗山片中山组</t>
  </si>
  <si>
    <r>
      <rPr>
        <sz val="9"/>
        <rFont val="宋体"/>
        <charset val="134"/>
      </rPr>
      <t>1000米道路拓宽至</t>
    </r>
    <r>
      <rPr>
        <sz val="9"/>
        <rFont val="Arial"/>
        <charset val="0"/>
      </rPr>
      <t>4.5</t>
    </r>
    <r>
      <rPr>
        <sz val="9"/>
        <rFont val="宋体"/>
        <charset val="134"/>
      </rPr>
      <t>米硬化</t>
    </r>
  </si>
  <si>
    <t>本项目受益群众46户其中脱贫户数及防止返贫监测对象户数9户，脱贫人口数及防止返贫监测对象人口数28人，通过道路拓宽硬化，改善偏远地方交通不便的群众出行条件及建设期间提供劳务</t>
  </si>
  <si>
    <t>五龙桥村</t>
  </si>
  <si>
    <t>村主干道五龙桥至高爱用门口段护砌拓宽</t>
  </si>
  <si>
    <t>斗口组</t>
  </si>
  <si>
    <t>2026.4.20</t>
  </si>
  <si>
    <t>2026.10.30</t>
  </si>
  <si>
    <t>道路护砌长300米.高1.9米.宽0.9米</t>
  </si>
  <si>
    <t>改善群众出行难问题.改善生产生活条件</t>
  </si>
  <si>
    <t>受益请群众747户其中脱贫户及防止返贫监测对象户数55户，脱贫人口数及防止返贫监测对象人口数156人，带动产业发展及农业生产增收，巩固脱贫成果。</t>
  </si>
  <si>
    <t>村道上底段道路硬化</t>
  </si>
  <si>
    <t>上底组</t>
  </si>
  <si>
    <t>2026.3.21</t>
  </si>
  <si>
    <t>2026.8.29</t>
  </si>
  <si>
    <t>道路硬化长330米.宽6米.厚0.2米</t>
  </si>
  <si>
    <t>改善生产生活条件，提升群众幸福感</t>
  </si>
  <si>
    <t>受益请群众23户其中脱贫户及防止返贫监测对象户数5户，脱贫人口数及防止返贫监测对象人口数18人，带动产业发展及农业生产增收，巩固脱贫成果。</t>
  </si>
  <si>
    <t>大金组门口小塘维修</t>
  </si>
  <si>
    <t>大金组</t>
  </si>
  <si>
    <t>2026.3.20</t>
  </si>
  <si>
    <t>2026.7.30</t>
  </si>
  <si>
    <r>
      <rPr>
        <sz val="9"/>
        <rFont val="宋体"/>
        <charset val="134"/>
      </rPr>
      <t>塘内清淤</t>
    </r>
    <r>
      <rPr>
        <sz val="9"/>
        <rFont val="Arial"/>
        <charset val="0"/>
      </rPr>
      <t>800</t>
    </r>
    <r>
      <rPr>
        <sz val="9"/>
        <rFont val="宋体"/>
        <charset val="134"/>
      </rPr>
      <t>立方、护砌长</t>
    </r>
    <r>
      <rPr>
        <sz val="9"/>
        <rFont val="Arial"/>
        <charset val="0"/>
      </rPr>
      <t>20</t>
    </r>
    <r>
      <rPr>
        <sz val="9"/>
        <rFont val="宋体"/>
        <charset val="134"/>
      </rPr>
      <t>米.高2.5米.宽0.8米</t>
    </r>
  </si>
  <si>
    <r>
      <rPr>
        <sz val="9"/>
        <rFont val="宋体"/>
        <charset val="134"/>
      </rPr>
      <t>改善生态环境</t>
    </r>
    <r>
      <rPr>
        <sz val="9"/>
        <rFont val="Arial"/>
        <charset val="0"/>
      </rPr>
      <t>.</t>
    </r>
    <r>
      <rPr>
        <sz val="9"/>
        <rFont val="宋体"/>
        <charset val="134"/>
      </rPr>
      <t>农田灌溉</t>
    </r>
  </si>
  <si>
    <t>受益请群众28户其中脱贫户及防止返贫监测对象户数4户，脱贫人口数及防止返贫监测对象人口数11人，带动产业发展及农业生产增收，巩固脱贫成果。</t>
  </si>
  <si>
    <t>向佳村</t>
  </si>
  <si>
    <t>晏冲片上.下边组小港护砌</t>
  </si>
  <si>
    <t>晏冲片</t>
  </si>
  <si>
    <t>2026.5.15</t>
  </si>
  <si>
    <t>2026.7.25</t>
  </si>
  <si>
    <t>晏冲片上.下边组小港护砌.全长50米</t>
  </si>
  <si>
    <t>受益请群众户其中脱贫户及防止返贫监测对象户数3户，脱贫人口数及防止返贫监测对象人口数12人，带动产业发展及农业生产增收，巩固脱贫成果。</t>
  </si>
  <si>
    <t>全福片凉亭组至细屋组道路拓宽硬化</t>
  </si>
  <si>
    <t>全福片</t>
  </si>
  <si>
    <t>2026.6.16</t>
  </si>
  <si>
    <t>2026.9.30</t>
  </si>
  <si>
    <t>全福片1.5公里道路拓宽硬化</t>
  </si>
  <si>
    <t>受益请群众310户其中脱贫户及防止返贫监测对象户数16户，脱贫人口数及防止返贫监测对象人口数53人，带动产业发展及农业生产增收，巩固脱贫成果。</t>
  </si>
  <si>
    <t>长安村</t>
  </si>
  <si>
    <t>常青洞至邓家组渠道维修</t>
  </si>
  <si>
    <t>渠道500米维修开挖疏通硬化</t>
  </si>
  <si>
    <t>壮大村集体经济</t>
  </si>
  <si>
    <t>受益群众124户其中贫户数及防止返贫监测对象户数7户，脱贫人口数及防止返贫监测对象人口数42人，通过以工代赈，增加收入巩固脱贫成果</t>
  </si>
  <si>
    <t>七彩花生种植</t>
  </si>
  <si>
    <r>
      <rPr>
        <sz val="9"/>
        <rFont val="宋体"/>
        <charset val="134"/>
      </rPr>
      <t>河东片</t>
    </r>
    <r>
      <rPr>
        <sz val="9"/>
        <rFont val="Arial"/>
        <charset val="0"/>
      </rPr>
      <t xml:space="preserve">
</t>
    </r>
    <r>
      <rPr>
        <sz val="9"/>
        <rFont val="宋体"/>
        <charset val="134"/>
      </rPr>
      <t>新屋组/老屋组</t>
    </r>
  </si>
  <si>
    <r>
      <rPr>
        <sz val="9"/>
        <rFont val="宋体"/>
        <charset val="134"/>
        <scheme val="minor"/>
      </rPr>
      <t>2026年</t>
    </r>
    <r>
      <rPr>
        <sz val="9"/>
        <rFont val="宋体"/>
        <charset val="0"/>
        <scheme val="minor"/>
      </rPr>
      <t>3</t>
    </r>
  </si>
  <si>
    <t>2026年10</t>
  </si>
  <si>
    <t>种植面积约28亩</t>
  </si>
  <si>
    <r>
      <rPr>
        <sz val="9"/>
        <rFont val="宋体"/>
        <charset val="134"/>
      </rPr>
      <t>发展壮大</t>
    </r>
    <r>
      <rPr>
        <sz val="9"/>
        <rFont val="Arial"/>
        <charset val="0"/>
      </rPr>
      <t xml:space="preserve">
</t>
    </r>
    <r>
      <rPr>
        <sz val="9"/>
        <rFont val="宋体"/>
        <charset val="134"/>
      </rPr>
      <t>集体经济</t>
    </r>
    <r>
      <rPr>
        <b/>
        <sz val="9"/>
        <rFont val="Arial"/>
        <charset val="0"/>
      </rPr>
      <t xml:space="preserve">
</t>
    </r>
  </si>
  <si>
    <r>
      <rPr>
        <sz val="9"/>
        <rFont val="宋体"/>
        <charset val="134"/>
      </rPr>
      <t>受益群众68户，</t>
    </r>
    <r>
      <rPr>
        <sz val="9"/>
        <rFont val="Arial"/>
        <charset val="0"/>
      </rPr>
      <t xml:space="preserve">
219</t>
    </r>
    <r>
      <rPr>
        <sz val="9"/>
        <rFont val="宋体"/>
        <charset val="134"/>
      </rPr>
      <t>人，其中脱贫户数及防止返贫监测对象户数5户11人，增加收入巩固脱贫成果</t>
    </r>
  </si>
  <si>
    <t>黄沙街镇</t>
  </si>
  <si>
    <t>茶场社区</t>
  </si>
  <si>
    <t>麻塘李沟渠硬化</t>
  </si>
  <si>
    <t>拦河七组</t>
  </si>
  <si>
    <t>2026.10.10</t>
  </si>
  <si>
    <t>麻塘李沟渠硬化长800米，宽50至80灌溉水田70亩</t>
  </si>
  <si>
    <t>保障农业生产需求</t>
  </si>
  <si>
    <t>就业务工</t>
  </si>
  <si>
    <t>新塘沟渠硬化</t>
  </si>
  <si>
    <t>栏河</t>
  </si>
  <si>
    <t>2026.10.20</t>
  </si>
  <si>
    <t>2026.12.20</t>
  </si>
  <si>
    <t>新塘沟渠硬化长400米宽50至80灌溉水田60亩</t>
  </si>
  <si>
    <t>杨母塘清淤和护坡</t>
  </si>
  <si>
    <t>栏河一组</t>
  </si>
  <si>
    <t>杨母塘清淤300方护坡5米宽70米长</t>
  </si>
  <si>
    <t>金盆柚基地建设</t>
  </si>
  <si>
    <t>栏河三组</t>
  </si>
  <si>
    <t>栏河三组金盆柚基地建设80亩7500根</t>
  </si>
  <si>
    <t>荷塘村</t>
  </si>
  <si>
    <t>大联魏家塘清淤维修工程</t>
  </si>
  <si>
    <t>荷塘村大联片</t>
  </si>
  <si>
    <t>荷塘村村委会</t>
  </si>
  <si>
    <t>魏家塘清淤1200立方</t>
  </si>
  <si>
    <t>滨湖汉朝屋门前塘清淤维修工程</t>
  </si>
  <si>
    <t>荷塘村滨湖片</t>
  </si>
  <si>
    <t>门前塘清淤900立方，大堤维修，
安装低涵12米</t>
  </si>
  <si>
    <t>滨湖十四组机耕路硬化工程</t>
  </si>
  <si>
    <t>160米长3米宽0.2米厚</t>
  </si>
  <si>
    <t>方便群众出行</t>
  </si>
  <si>
    <t>产业路、资源路、旅游路建设</t>
  </si>
  <si>
    <t>苍坪村</t>
  </si>
  <si>
    <t>庵龙水库至坪中二组道路新建</t>
  </si>
  <si>
    <t>坪桥片至坪中片二组</t>
  </si>
  <si>
    <t>新建一条长2000米，宽4.5米的产业路</t>
  </si>
  <si>
    <t>六合片主干道扩宽硬化</t>
  </si>
  <si>
    <t>六合片</t>
  </si>
  <si>
    <t>新建一条长3.5公里，宽6米主干道</t>
  </si>
  <si>
    <t>保障出行需求</t>
  </si>
  <si>
    <t>坪中片七组通组路硬化</t>
  </si>
  <si>
    <t>坪中片7组</t>
  </si>
  <si>
    <t>长300米，宽3.5米的入户路</t>
  </si>
  <si>
    <t>坪桥片9组塘边沟渠修缮硬化</t>
  </si>
  <si>
    <t>坪桥片九组</t>
  </si>
  <si>
    <t>长1500米沟渠清障，修缮硬化</t>
  </si>
  <si>
    <t>大明村</t>
  </si>
  <si>
    <t>全村37个组山塘清淤维修</t>
  </si>
  <si>
    <t>岳阳县盛鸿林木种植基地基础设施</t>
  </si>
  <si>
    <t>岳阳县盛鸿林木种植基地510亩基础设施建设</t>
  </si>
  <si>
    <t>完善基地基础设施，开发就业岗位</t>
  </si>
  <si>
    <t>就业务工、带动生产</t>
  </si>
  <si>
    <t>复兴村</t>
  </si>
  <si>
    <t>桑葚基地种植</t>
  </si>
  <si>
    <t>150亩基地开挖栽树培育</t>
  </si>
  <si>
    <t>带动周边群众就业</t>
  </si>
  <si>
    <t>农村道路建设船大路至高塘村部、
至杨源村部、至G240玉华段公路白加黑</t>
  </si>
  <si>
    <t xml:space="preserve"> 船大路至高塘村部、至杨源村部、至G240玉华段公路总4.6公里白加黑</t>
  </si>
  <si>
    <t>杨源七组至新天村，杨源六组至新天村道路硬化，高塘五组至火天连接硬化</t>
  </si>
  <si>
    <t>1.8公里水泥硬化</t>
  </si>
  <si>
    <t>村级公路维修</t>
  </si>
  <si>
    <t>11公里公路维修</t>
  </si>
  <si>
    <t>黄沙村</t>
  </si>
  <si>
    <t>周冲三组门前塘清淤护砌</t>
  </si>
  <si>
    <t>黄沙村村委会</t>
  </si>
  <si>
    <t>周冲三组8亩门前塘整塘清淤转运500立方，
护坡200余米</t>
  </si>
  <si>
    <t>廖山片辽塘整塘清淤</t>
  </si>
  <si>
    <t>廖山片辽塘10余亩整塘清淤1000立方</t>
  </si>
  <si>
    <t>黄金片九如组渠道修建</t>
  </si>
  <si>
    <t>黄金片九如组长280米、宽1米、高0.8米渠道
清淤、平整、硬化</t>
  </si>
  <si>
    <t>黄秀村</t>
  </si>
  <si>
    <t>农耕园到黄秀中学再到孔桥松主干道路油化</t>
  </si>
  <si>
    <t>政家屋至孔桥松</t>
  </si>
  <si>
    <t>2026.01.01</t>
  </si>
  <si>
    <t>2026.12.31</t>
  </si>
  <si>
    <t>黄秀村委会</t>
  </si>
  <si>
    <t>农耕园到黄秀中学再到孔桥松主干道路油化4200米</t>
  </si>
  <si>
    <t>黄秀村固干山塘清淤、护坡、塘提加固硬化</t>
  </si>
  <si>
    <t>孔桥松</t>
  </si>
  <si>
    <t>清淤、护坡、塘提加固硬化三口水塘45亩</t>
  </si>
  <si>
    <t>刘士奇村</t>
  </si>
  <si>
    <t>李家塘塘堤护坡，高低涵改造</t>
  </si>
  <si>
    <t>群乐片八组</t>
  </si>
  <si>
    <t>2026.12.15</t>
  </si>
  <si>
    <t>塘堤护坡长80米*高7米，高低涵改造1个
塘内清淤4000方、淤泥运输4000方</t>
  </si>
  <si>
    <t>后背塘塘堤护坡，高低涵改造</t>
  </si>
  <si>
    <t>群乐片十五组</t>
  </si>
  <si>
    <t>2026.10.15</t>
  </si>
  <si>
    <t>2026.12.10</t>
  </si>
  <si>
    <t>堤护坡长32米，高低涵改造1个
塘内清淤1200方、淤泥运输1200方</t>
  </si>
  <si>
    <t>反背塘塘堤护坡，高低涵改造</t>
  </si>
  <si>
    <t>九元片一组</t>
  </si>
  <si>
    <t>塘堤护坡长28米*高2.8米，高低涵改造1个
塘内清淤800方、淤泥运输800方</t>
  </si>
  <si>
    <t>龙凤村</t>
  </si>
  <si>
    <t>龙凤村君召屋至唐湾连接路</t>
  </si>
  <si>
    <t>龙凤村青山片</t>
  </si>
  <si>
    <t>2026.11.01</t>
  </si>
  <si>
    <t>君召屋至唐湾连接路0.6公里硬化</t>
  </si>
  <si>
    <t>群众出行方便，便于耕种</t>
  </si>
  <si>
    <t>龙凤村青山片五组至长湖乡荆州连接路</t>
  </si>
  <si>
    <t>龙凤村青山片五组至长湖乡荆州连接路
1.4公里硬化</t>
  </si>
  <si>
    <t>三和村</t>
  </si>
  <si>
    <t>再茂片道路拓宽</t>
  </si>
  <si>
    <t>三和村再茂片</t>
  </si>
  <si>
    <t>修建3公里拓宽1.5米</t>
  </si>
  <si>
    <t>新天村</t>
  </si>
  <si>
    <t>高举组戴门塘清淤护砌</t>
  </si>
  <si>
    <t>高举组</t>
  </si>
  <si>
    <t>清淤、护砌2亩</t>
  </si>
  <si>
    <t>公塘组庙塘清淤护砌</t>
  </si>
  <si>
    <t>公塘组</t>
  </si>
  <si>
    <t>清淤、护砌5亩</t>
  </si>
  <si>
    <t>方家组至江粟陈村连村道路硬化</t>
  </si>
  <si>
    <t>方家组</t>
  </si>
  <si>
    <t>道路拓宽及硬化990米*4.5米</t>
  </si>
  <si>
    <t>和谐村</t>
  </si>
  <si>
    <t>和谐村红卫片道路扩宽工程</t>
  </si>
  <si>
    <t>新建/改建</t>
  </si>
  <si>
    <r>
      <rPr>
        <sz val="9"/>
        <rFont val="宋体"/>
        <charset val="134"/>
      </rPr>
      <t>拓宽红卫公路</t>
    </r>
    <r>
      <rPr>
        <sz val="9"/>
        <rFont val="Times New Roman"/>
        <charset val="0"/>
      </rPr>
      <t>4</t>
    </r>
    <r>
      <rPr>
        <sz val="9"/>
        <rFont val="宋体"/>
        <charset val="134"/>
      </rPr>
      <t>公里</t>
    </r>
  </si>
  <si>
    <t>和谐村友义片道路扩宽工程</t>
  </si>
  <si>
    <r>
      <rPr>
        <sz val="9"/>
        <rFont val="宋体"/>
        <charset val="134"/>
      </rPr>
      <t>拓宽友义公路</t>
    </r>
    <r>
      <rPr>
        <sz val="9"/>
        <rFont val="Times New Roman"/>
        <charset val="0"/>
      </rPr>
      <t>4</t>
    </r>
    <r>
      <rPr>
        <sz val="9"/>
        <rFont val="宋体"/>
        <charset val="134"/>
      </rPr>
      <t>公里</t>
    </r>
  </si>
  <si>
    <r>
      <rPr>
        <sz val="9"/>
        <rFont val="宋体"/>
        <charset val="134"/>
      </rPr>
      <t>红卫片</t>
    </r>
    <r>
      <rPr>
        <sz val="9"/>
        <rFont val="Times New Roman"/>
        <charset val="0"/>
      </rPr>
      <t>7</t>
    </r>
    <r>
      <rPr>
        <sz val="9"/>
        <rFont val="宋体"/>
        <charset val="134"/>
      </rPr>
      <t>、</t>
    </r>
    <r>
      <rPr>
        <sz val="9"/>
        <rFont val="Times New Roman"/>
        <charset val="0"/>
      </rPr>
      <t>10</t>
    </r>
    <r>
      <rPr>
        <sz val="9"/>
        <rFont val="宋体"/>
        <charset val="134"/>
      </rPr>
      <t>组门前塘维修加固</t>
    </r>
  </si>
  <si>
    <t>中兴村</t>
  </si>
  <si>
    <t>门前塘塘清淤、涵管建设</t>
  </si>
  <si>
    <t>光华十组</t>
  </si>
  <si>
    <t>安装涵管15米、清淤3000立方，建立便桥1座</t>
  </si>
  <si>
    <t>大塘涵管建设、清淤转运</t>
  </si>
  <si>
    <t>光华5组</t>
  </si>
  <si>
    <t>安装涵管12米、清淤3800立方米，建立便桥1座</t>
  </si>
  <si>
    <t>枫树塘涵管建设、清淤转运</t>
  </si>
  <si>
    <t>和平1组</t>
  </si>
  <si>
    <t>安装涵管8米、清淤2500立方米，建立便桥1座</t>
  </si>
  <si>
    <t>江塘涵管建设、清淤转运</t>
  </si>
  <si>
    <t>和平9组</t>
  </si>
  <si>
    <t>安装涵管16米、清淤4100立方米，建立便桥1座</t>
  </si>
  <si>
    <t>荣黄线升级改造</t>
  </si>
  <si>
    <t>刘士奇村、黄秀村</t>
  </si>
  <si>
    <t>长14.8公里拓宽硬化，5米拓宽为6米</t>
  </si>
  <si>
    <t>船大路升级改造</t>
  </si>
  <si>
    <t>和谐村、大明村</t>
  </si>
  <si>
    <t>长5.13公里拓宽硬化，5米拓宽为7米</t>
  </si>
  <si>
    <t>监测户、脱贫户产业奖补</t>
  </si>
  <si>
    <t>发放监测户、脱贫户生产物资</t>
  </si>
  <si>
    <t>保障农户生活需求</t>
  </si>
  <si>
    <t>毛田镇</t>
  </si>
  <si>
    <t>白若村</t>
  </si>
  <si>
    <t>积谷至东港公路油化</t>
  </si>
  <si>
    <t>积谷到东港公路</t>
  </si>
  <si>
    <t>积谷至东港公路维修油化80万元</t>
  </si>
  <si>
    <t>道路路面油化，方便群众出行</t>
  </si>
  <si>
    <t>黄道村</t>
  </si>
  <si>
    <t>黄茶基地施肥培育</t>
  </si>
  <si>
    <t>黄道村联盟片</t>
  </si>
  <si>
    <t>110亩黄茶基地维护</t>
  </si>
  <si>
    <t>发展壮大产业项目，提高集体经济收入</t>
  </si>
  <si>
    <t>红旗水库引水渠维修</t>
  </si>
  <si>
    <t>2100米水渠毁坏段维修</t>
  </si>
  <si>
    <t>改善道路路面，方便群众出行</t>
  </si>
  <si>
    <t>相思村</t>
  </si>
  <si>
    <t>中药村种植</t>
  </si>
  <si>
    <t>天麻25亩，黄精20亩，白芨10亩，总计55亩</t>
  </si>
  <si>
    <t>老屋水口塘，钟家山塘，谢家山塘，山子山塘，总计四口</t>
  </si>
  <si>
    <t>完善山塘基础设施，优化水利功能</t>
  </si>
  <si>
    <t>道仁村</t>
  </si>
  <si>
    <t>茶叶种植基地维护</t>
  </si>
  <si>
    <t>80亩茶叶维护</t>
  </si>
  <si>
    <t>道仁片易家组公路硬化</t>
  </si>
  <si>
    <t>300米连接主干道组级路硬化</t>
  </si>
  <si>
    <t>卢塅村</t>
  </si>
  <si>
    <t>黄栀子种植</t>
  </si>
  <si>
    <t>40亩黄栀子种植</t>
  </si>
  <si>
    <t>卢塅村烟火塘维修加固</t>
  </si>
  <si>
    <t>竹峰片山塘，七狮组烟火塘，塘家组山塘维修</t>
  </si>
  <si>
    <t>中道片至中兴村道路拓宽及护砌</t>
  </si>
  <si>
    <t>3.4公里公路地基拓宽，损毁处维修</t>
  </si>
  <si>
    <t>英桥村</t>
  </si>
  <si>
    <t>黄精种植后续管理</t>
  </si>
  <si>
    <t>20亩黄精种植后续管护</t>
  </si>
  <si>
    <t>毛英路硬化</t>
  </si>
  <si>
    <t>4公里道路硬化</t>
  </si>
  <si>
    <t>小港村</t>
  </si>
  <si>
    <t>黄精药村种植</t>
  </si>
  <si>
    <t>6亩黄精种植</t>
  </si>
  <si>
    <t>南庙片张边组道路硬化</t>
  </si>
  <si>
    <t>1.8公里公路硬化</t>
  </si>
  <si>
    <t>榴莲蜜薯种植</t>
  </si>
  <si>
    <t>志元片区</t>
  </si>
  <si>
    <t>40亩榴莲蜜薯种植</t>
  </si>
  <si>
    <t>毛田村</t>
  </si>
  <si>
    <t>水果金盆柚种植</t>
  </si>
  <si>
    <t>胡铁片</t>
  </si>
  <si>
    <t>水果金盆柚扩种20亩</t>
  </si>
  <si>
    <t>郭家组到庙山组路面维修</t>
  </si>
  <si>
    <t>育英片</t>
  </si>
  <si>
    <t>郭家组到庙山组路面3公里维修</t>
  </si>
  <si>
    <t>李塅村</t>
  </si>
  <si>
    <t>杨塅片黄精种植</t>
  </si>
  <si>
    <t>20亩黄精种植</t>
  </si>
  <si>
    <t>朝西到如止马道路拓宽硬化</t>
  </si>
  <si>
    <t>800米长，拓宽到5米硬化护砌</t>
  </si>
  <si>
    <t>西台村</t>
  </si>
  <si>
    <t>长仑片短冲组公路维修</t>
  </si>
  <si>
    <t>长仑片短冲组</t>
  </si>
  <si>
    <t>2000㎡硬化，0.5KM的路基清理</t>
  </si>
  <si>
    <t>云山村</t>
  </si>
  <si>
    <t>金盆柚种植</t>
  </si>
  <si>
    <t>80亩金盆柚种植</t>
  </si>
  <si>
    <t>联合片道路拓宽硬化</t>
  </si>
  <si>
    <t>拓宽硬化2公里</t>
  </si>
  <si>
    <t>芭蕉村</t>
  </si>
  <si>
    <t>黄茶基地后期维护</t>
  </si>
  <si>
    <t>22亩黄茶基地维护管理</t>
  </si>
  <si>
    <t>港堤片道路拓宽硬化</t>
  </si>
  <si>
    <t>1.2公里公路清基、护砌、硬化</t>
  </si>
  <si>
    <t>南冲村</t>
  </si>
  <si>
    <t>50亩金盆柚种植</t>
  </si>
  <si>
    <t>南冲村断头路硬化</t>
  </si>
  <si>
    <t>中条组，张家组，下山组，下屋组</t>
  </si>
  <si>
    <t>中条500米，张家400米，下山900米，下屋60米硬化</t>
  </si>
  <si>
    <t>孟城村</t>
  </si>
  <si>
    <r>
      <rPr>
        <sz val="9"/>
        <rFont val="仿宋_GB2312"/>
        <charset val="134"/>
      </rPr>
      <t>110</t>
    </r>
    <r>
      <rPr>
        <sz val="9"/>
        <rFont val="宋体"/>
        <charset val="134"/>
      </rPr>
      <t>亩茶叶基地养护</t>
    </r>
  </si>
  <si>
    <t>杨家片、文洞片</t>
  </si>
  <si>
    <t>110亩茶叶基地养护</t>
  </si>
  <si>
    <t>孟城村文洞片道路维修</t>
  </si>
  <si>
    <t>文洞片</t>
  </si>
  <si>
    <t>文洞片1.5km公路维修</t>
  </si>
  <si>
    <t>鸣山村</t>
  </si>
  <si>
    <t>黄茶扩种</t>
  </si>
  <si>
    <t>2026.10</t>
  </si>
  <si>
    <t>黄茶扩种30亩</t>
  </si>
  <si>
    <t>文昌至叶洞、何洞公路改造</t>
  </si>
  <si>
    <t>文昌至叶洞、何洞2.17公里硬化</t>
  </si>
  <si>
    <t>珠港村</t>
  </si>
  <si>
    <t>九龙片村级道路维修工程</t>
  </si>
  <si>
    <t>九龙片</t>
  </si>
  <si>
    <t>全长1300米拓宽硬化1.5米.破损路面维修</t>
  </si>
  <si>
    <t>珠港村红薯种植加工</t>
  </si>
  <si>
    <t>220农戶种植红薯400余亩，（红薯进行深加工成红薯粉.红薯丝）</t>
  </si>
  <si>
    <t>光伏电站建设</t>
  </si>
  <si>
    <t>新开镇</t>
  </si>
  <si>
    <t>新开村</t>
  </si>
  <si>
    <t>村部光伏发电项目</t>
  </si>
  <si>
    <t>村委会</t>
  </si>
  <si>
    <t>新开村委会</t>
  </si>
  <si>
    <t>利用村部办公楼屋面约800m2进行光伏发电项目,预计投入20万元左右</t>
  </si>
  <si>
    <t>带动周边经济发展和解决有劳动能力的贫困户就业，促进脱贫户、多渠道长期稳定收益增收，助推全村巩固拓展脱贫攻坚成果同乡村振兴有效衔接</t>
  </si>
  <si>
    <t>带动全村农户1756户、5832人，其中脱贫户43户104人。</t>
  </si>
  <si>
    <t>胜天片甘家组水渠维修</t>
  </si>
  <si>
    <t>维修硬化</t>
  </si>
  <si>
    <t>胜天片甘家组</t>
  </si>
  <si>
    <t>胜天片甘家组水渠清淤硬化维修</t>
  </si>
  <si>
    <t>解决胜天片甘家组35户137人农田灌溉，其中脱贫户1户3人</t>
  </si>
  <si>
    <t>胜天片甘家组瑶子山路硬化</t>
  </si>
  <si>
    <t>解决胜天片甘家组35户137人安全出行，其中脱贫户1户3人</t>
  </si>
  <si>
    <t>朱砂桥村</t>
  </si>
  <si>
    <t>庙仙塘维修加固</t>
  </si>
  <si>
    <t>朱砂桥村兴安片</t>
  </si>
  <si>
    <t>朱砂桥村委会</t>
  </si>
  <si>
    <t>山塘清淤扩容、堤坡加固、低涵重建。</t>
  </si>
  <si>
    <t>解决了兴安片农业生产水利问题和兴安片165户420人的生产生活需求。</t>
  </si>
  <si>
    <t>带动脱贫户、监测户9户16人、以及低保、特困、重病重残等困难户群体</t>
  </si>
  <si>
    <t>石灰塘维修加固及大堰次口维修</t>
  </si>
  <si>
    <t>朱砂桥村李伏片</t>
  </si>
  <si>
    <t>山塘清淤扩容、堤坡加固及大堰次口硬化。</t>
  </si>
  <si>
    <t>解决了李伏片八组农业生产水利问题和李伏片八组23户85人的生产生活需求。</t>
  </si>
  <si>
    <t>带动脱贫户、监测户4户13人、以及低保、特困、重病重残等困难户群体</t>
  </si>
  <si>
    <t>河家北渠道维修</t>
  </si>
  <si>
    <t>朱砂桥村朱砂片</t>
  </si>
  <si>
    <t>渠道清淤、拦水坝重建。</t>
  </si>
  <si>
    <t>解决了朱砂片朱砂组农业生产水利问题和片朱砂组26户95人的生产生活需求。</t>
  </si>
  <si>
    <t>带动脱贫户、监测户1户1人、以及低保、特困、重病重残等困难户群体</t>
  </si>
  <si>
    <t>种植金盆柚500亩</t>
  </si>
  <si>
    <t>带动周边经济发展和解决有劳动能力的贫困户就业，促进脱贫户、监测户多渠道长期稳定收益增收，助推全村巩固拓展脱贫攻坚成果同乡村振兴有效衔接。</t>
  </si>
  <si>
    <t>带动全村农户980户、3068人，其中脱贫户、监测对象55户141人</t>
  </si>
  <si>
    <t>友谊村</t>
  </si>
  <si>
    <t>光伏发电入股</t>
  </si>
  <si>
    <t>友谊村部</t>
  </si>
  <si>
    <t>带动全村农户867户、3086人，其中脱贫户32户76人，监测户1户4人</t>
  </si>
  <si>
    <t>产业服务支撑项目</t>
  </si>
  <si>
    <t>农业社会化服务</t>
  </si>
  <si>
    <t>购置收割机</t>
  </si>
  <si>
    <t>购置一台收割机</t>
  </si>
  <si>
    <t>车塘片四组门口塘维修、清淤</t>
  </si>
  <si>
    <t>友谊村车塘片四组</t>
  </si>
  <si>
    <t>万福村</t>
  </si>
  <si>
    <t>村部车棚光伏电站建设</t>
  </si>
  <si>
    <t>万福村部</t>
  </si>
  <si>
    <t>建村部车棚光伏电站42KW、公共充电桩2个</t>
  </si>
  <si>
    <t>带动周边经济发展和解决有劳动能力的贫困户就业，促进脱贫户、监测户多渠道长期稳定收益增收，助推全村巩固拓展脱贫攻坚成果同乡村振兴有效衔接元，村级集体经济每年收入2万元，收益期20年，累计收益35万元以上。</t>
  </si>
  <si>
    <t>带动全村农户1331户、5122人，其中脱贫户90户235人，监测户19户46人</t>
  </si>
  <si>
    <t>万福村集体农机合作社</t>
  </si>
  <si>
    <t>购置收割机、旋耕机、割草机、打捆机各一台</t>
  </si>
  <si>
    <t>九龙片三组湖哇塘维修</t>
  </si>
  <si>
    <t>万福村九龙片三组</t>
  </si>
  <si>
    <t>湖哇塘堤驳岸护砌75m³、清淤2000方、低涵维修</t>
  </si>
  <si>
    <t>带动全村农户76户、344人，其中脱贫户8户19人，监测户1户1人</t>
  </si>
  <si>
    <t>九龙片五组燕岩通组路硬化</t>
  </si>
  <si>
    <t>万福村九龙片五组</t>
  </si>
  <si>
    <t>1.4公里道路硬化</t>
  </si>
  <si>
    <t>马山村</t>
  </si>
  <si>
    <t>马山村部</t>
  </si>
  <si>
    <t>马山村委会</t>
  </si>
  <si>
    <t>利用村部办公楼(2栋)屋面约800m2进行光伏发电项目,预计投入20万元左右.</t>
  </si>
  <si>
    <t>带动周边经济发展和解决有劳动能力的贫困户就业，促进脱贫户、监测户多渠道长期稳定收益增收，助推全村巩固拓展脱贫攻坚成果同乡村振兴有效衔接</t>
  </si>
  <si>
    <t>带动全村农户1232户、4236人，其中脱贫户78户196人，监测户4户10人</t>
  </si>
  <si>
    <t>村集体农机化项目</t>
  </si>
  <si>
    <t>通过购置农机具，与种粮大户合作,为农业生产提供机械化服务，提高农业生产效率，降低生产成本，能够促进农业产业的发展，带动村集体和脱贫群众增收 。</t>
  </si>
  <si>
    <t>永安片曾家-陶铺机埠及引水灌溉渠维修项目</t>
  </si>
  <si>
    <t>曾家组</t>
  </si>
  <si>
    <t>因方家坡水库无法灌溉到曾家-陶铺两组约60余亩基本农田，在60-70年代在曾家-陶铺沿港附近修建机埠，该机埠以前是动力现改为电力，因年久失修房屋破损、设备故障及线路老化、引水灌溉渠（约860米）淤堵严重等现状；预计投入约24万元，可以解决两组21户60余亩农田灌溉.</t>
  </si>
  <si>
    <t>解决两组21户（包括脱贫户3户五保户1户）60余亩农田灌溉,增加农户收入.</t>
  </si>
  <si>
    <t>方元片维修4个山塘维修</t>
  </si>
  <si>
    <t>方元片</t>
  </si>
  <si>
    <t>主要是做好山塘清淤、低涵改造及塘堤加固，维修后可以灌溉农田约百余亩（包括脱贫户5户五保户2户），大大增加农民增收，预计投入约22万元.</t>
  </si>
  <si>
    <t>可以灌溉农田约百余亩（包括脱贫户5户五保户2户），大大增加农民增收</t>
  </si>
  <si>
    <t>水产养殖业发展</t>
  </si>
  <si>
    <t>方元片中小型规模鳄鱼养殖场</t>
  </si>
  <si>
    <t>鳄鱼苗引进、标准化养殖池搭建、养殖管理以及初级产品（鳄鱼肉、鳄鱼皮）销售等环节。场地选址符合养殖区规划，配套建设保温、排污等设施，预计投入50万元左右。</t>
  </si>
  <si>
    <t>马店村</t>
  </si>
  <si>
    <t>香严九组樟树塘清淤，路面拓宽硬化项目</t>
  </si>
  <si>
    <t>香严片9组</t>
  </si>
  <si>
    <t>塘内清淤，塘堤加宽加固段110米，砌挡土墙段65米，新路硬化段100米</t>
  </si>
  <si>
    <t>为解决香严片9组农田灌溉和生活用水，确保村民安全</t>
  </si>
  <si>
    <t>为解决香严片9组农田灌溉和生活用水，确保村民安全，其中脱贫户12户，31人。</t>
  </si>
  <si>
    <t>马店片一组洗衣塘清淤维修项目</t>
  </si>
  <si>
    <t>马店片一组</t>
  </si>
  <si>
    <t>塘内清淤，30米塘堤加宽加固，塘堤周围建新</t>
  </si>
  <si>
    <t>为解决马店片一组20余亩农田灌溉且确保村民生活正常用水</t>
  </si>
  <si>
    <t>为解决马店片一组20余亩农田灌溉且确保村民生活正常用水，其中脱贫户1户3人。</t>
  </si>
  <si>
    <t>青岗片上章堰水毁维修项目</t>
  </si>
  <si>
    <t>重建</t>
  </si>
  <si>
    <t>青岗片上章组</t>
  </si>
  <si>
    <t>堰决口长20米，宽3米，高2米，用砖和片石护砌，中间水泥沙浆浇灌</t>
  </si>
  <si>
    <t>为解决青岗片三章200余亩农田灌溉，确保农业正常生产</t>
  </si>
  <si>
    <t>为解决青岗片三章200余亩农田灌溉，确保农业正常生产，其中脱贫户8户17人。</t>
  </si>
  <si>
    <t>农业机械设备</t>
  </si>
  <si>
    <t>铝拖旋耕机一台12万，轮拖收割机一台12万，收草机一台2.5万，碎草机一台1.5万</t>
  </si>
  <si>
    <t>带动全村经济发展，促进脱贫户监测户多梁还稳定增收，助推全村巩固脱贫攻坚成果同乡村振兴有效衔，村集体经济稳定增长</t>
  </si>
  <si>
    <t>带动全村农户1123户4536人，其中脱贫户97户248人，监测户6户14人。</t>
  </si>
  <si>
    <t>工厂化养殖</t>
  </si>
  <si>
    <t>马店村青岗片</t>
  </si>
  <si>
    <t>占地面积8亩，养殖特种名贵水产</t>
  </si>
  <si>
    <t>新光伏发电项目</t>
  </si>
  <si>
    <t>420Kw光优电站占股比8%</t>
  </si>
  <si>
    <t>龙湾村</t>
  </si>
  <si>
    <t>龙湾村水产养殖项目</t>
  </si>
  <si>
    <t>流转山塘水库，投放鱼苗，进行鱼类养殖</t>
  </si>
  <si>
    <t>带动全村农户1108户、4108人，其中脱贫户41户117人，监测户13户35人</t>
  </si>
  <si>
    <t>罗公山塘维修工程</t>
  </si>
  <si>
    <t>龙湾村瞿保组</t>
  </si>
  <si>
    <t>水面4.5亩，将该塘清淤护砌、塘堤加固、低涵重建</t>
  </si>
  <si>
    <t>改善灌溉条件，推动农业生产</t>
  </si>
  <si>
    <t>小二型水库中梗阻渠道维修护砌工程</t>
  </si>
  <si>
    <t>全村小二型水库下游渠道阻塞严重，预计维修1000米</t>
  </si>
  <si>
    <t>居委会</t>
  </si>
  <si>
    <t>光伏发电站</t>
  </si>
  <si>
    <t>新开镇金湘裕米厂宿舍屋顶</t>
  </si>
  <si>
    <t>新开</t>
  </si>
  <si>
    <t>130千瓦村级光伏发电站</t>
  </si>
  <si>
    <t>收益形成后助脱贫户8户20人增收，增加集体经济收入</t>
  </si>
  <si>
    <t>共和村</t>
  </si>
  <si>
    <t>共和村部光伏电站建设</t>
  </si>
  <si>
    <t>2026.5.10</t>
  </si>
  <si>
    <t>2026.6.10</t>
  </si>
  <si>
    <t>村部屋顶建光伏电站160KW公共充电桩2个</t>
  </si>
  <si>
    <t>带动周边经济发展和解决有劳动能力的贫困户就业，促进脱贫户、监测户多渠道长期稳定收益增收，助推全村巩固拓展脱贫攻坚成果同乡村振兴有效衔接元，村级集体经济每年收入6万元，收益期20年，累计收益120万。</t>
  </si>
  <si>
    <t>带动全村农户1226户、4750人，其中脱贫户55户131人，监测户13户35人</t>
  </si>
  <si>
    <t>共和村集体农机合作社</t>
  </si>
  <si>
    <t>大塘片乔河组道路硬化</t>
  </si>
  <si>
    <t>共和村大塘片乔河组</t>
  </si>
  <si>
    <t>2026.05.05</t>
  </si>
  <si>
    <t>2026.06.30</t>
  </si>
  <si>
    <t>0.5公里道路硬化</t>
  </si>
  <si>
    <t>解决大塘片乔河组28户150人的交通安全出行和农业机械的正常通行</t>
  </si>
  <si>
    <t>带动乔河组28户150人，其中脱贫户2户5人</t>
  </si>
  <si>
    <t>常山村</t>
  </si>
  <si>
    <t>罗其堰整治工程</t>
  </si>
  <si>
    <t>常山村村、云天片4.5.6.7组</t>
  </si>
  <si>
    <t>罗其堰是我村重要的水利设施，承担着周边良田灌溉和汛期防洪的关键功能。由于年久失修，目前堰体存在安全隐患，</t>
  </si>
  <si>
    <t>堰内淤积严重，蓄水能力大幅下降，已严重影响农田灌溉效率，并对下游安全构成潜在威胁。对该堰进行彻底整治，是保障农业增产、农民增收和人民生命财产安全的迫切需求，为群众增收</t>
  </si>
  <si>
    <t>带动了本村60户200人受益，其中脱贫5户，17人</t>
  </si>
  <si>
    <t>甘冲道路硬化</t>
  </si>
  <si>
    <t>常山村村部、常山片9.14组</t>
  </si>
  <si>
    <t>甘冲道路目前为砂石土路，每逢雨雪天气便泥泞不堪，严重影响了沿线村民的日常出行、生产生活和农副产品运输，制约了当地的经济发展。</t>
  </si>
  <si>
    <t>本年度预计进行道路硬化，保障村民安全出行，带动经济的复苏，为群众增收</t>
  </si>
  <si>
    <t>带动了本村10户40人受益，其中脱贫1户，1人</t>
  </si>
  <si>
    <t>“两有人员”特色养殖业</t>
  </si>
  <si>
    <t>新开镇各村</t>
  </si>
  <si>
    <t>新开镇人民政府</t>
  </si>
  <si>
    <t>“两有对象”产业奖补，给全镇脱贫户、监测户输送鸡苗、猪等</t>
  </si>
  <si>
    <t>给全镇脱贫户、监测户中的“两有人员”输送鸡苗、猪等，助力其家庭增收。</t>
  </si>
  <si>
    <t>对全镇脱贫户、监测户通过自身能力发展种养业，视其情况给予资金奖补，实现“多干多补，少干少补”</t>
  </si>
  <si>
    <t>对全镇自主发展特色种养业的农户给予资金奖补，实现多干多补，少干少补，鼓励其增加集体收入。</t>
  </si>
  <si>
    <t>杨林街镇</t>
  </si>
  <si>
    <t>花果园村</t>
  </si>
  <si>
    <t>花果园村和美组金盆柚种植</t>
  </si>
  <si>
    <t>新建130亩柚子种植基地</t>
  </si>
  <si>
    <t>目标1：新建≥20亩柚子基地，发展村集体经济；
目标2：贫困劳动力参与务工，增加收入。</t>
  </si>
  <si>
    <t>贫困劳动力参与务工，增加收入。</t>
  </si>
  <si>
    <t>吴师龙至敬老院道路硬化</t>
  </si>
  <si>
    <r>
      <rPr>
        <sz val="9"/>
        <rFont val="宋体"/>
        <charset val="134"/>
      </rPr>
      <t>道路长300米，宽</t>
    </r>
    <r>
      <rPr>
        <sz val="9"/>
        <rFont val="Times New Roman"/>
        <charset val="0"/>
      </rPr>
      <t>3.5</t>
    </r>
    <r>
      <rPr>
        <sz val="9"/>
        <rFont val="宋体"/>
        <charset val="134"/>
      </rPr>
      <t>米，厚度</t>
    </r>
    <r>
      <rPr>
        <sz val="9"/>
        <rFont val="Times New Roman"/>
        <charset val="0"/>
      </rPr>
      <t>20CM</t>
    </r>
    <r>
      <rPr>
        <sz val="9"/>
        <rFont val="宋体"/>
        <charset val="134"/>
      </rPr>
      <t>道路硬化</t>
    </r>
  </si>
  <si>
    <t>目标1：新建、硬化道路，完善交通基础设施。
目标2：有益于提升当地农业生产效益，为农民创收；
目标3：完成吴师龙道路长300M，宽3.5M，厚度0.2M道路硬化。</t>
  </si>
  <si>
    <t xml:space="preserve">
带动生产, 其他</t>
  </si>
  <si>
    <t>兰泽村</t>
  </si>
  <si>
    <t>兰泽村肉鸽养殖产业发展项目（二期）</t>
  </si>
  <si>
    <t>计划投资30万资金建设鸽场，扩建两座鸽棚，配套齐全，购买1000对鸽子进行养殖</t>
  </si>
  <si>
    <t>目标1：养殖1000对鸽子，发展村集体经济；
目标2：贫困劳动力参与务工，增加收入。</t>
  </si>
  <si>
    <t>山上雷组至龟形组道路拓宽硬化</t>
  </si>
  <si>
    <t>兰泽村龟形组</t>
  </si>
  <si>
    <t xml:space="preserve">
将山上雷组至龟形组道路原路基清理平整后拓宽硬化长约520米、宽2.5米。</t>
  </si>
  <si>
    <t>目标1：新建、硬化道路，完善交通基础设施。
目标2：有益于提升当地农业生产效益，为农民创收；
目标3：山上雷组至龟形组道路长520M，拓宽2.5M，厚度0.2M道路硬化。</t>
  </si>
  <si>
    <t xml:space="preserve">
带动农业发展</t>
  </si>
  <si>
    <t>塘先组道路拓宽硬化</t>
  </si>
  <si>
    <t>兰泽村塘先组</t>
  </si>
  <si>
    <t>将塘先组道路从原先的3.5拓宽2米至5.5米，长约350米。</t>
  </si>
  <si>
    <t>目标1：新建、硬化道路，完善交通基础设施。
目标2：有益于提升当地农业生产效益，为农民创收；
目标3：塘先组道路长350M，拓宽2M，厚度0.2M道路硬化。</t>
  </si>
  <si>
    <t>杨林街村</t>
  </si>
  <si>
    <t>杨林街村付朝砖厂金盆柚扩建</t>
  </si>
  <si>
    <t>杨林街村付朝砖厂</t>
  </si>
  <si>
    <t>扩建26亩柚子种植基地</t>
  </si>
  <si>
    <t>目标1：扩建≥26亩柚子基地，发展村集体经济；
目标2：贫困劳动力参与务工，增加收入。</t>
  </si>
  <si>
    <t>杨林街村白泥片张思组屋场路
硬化</t>
  </si>
  <si>
    <t>杨林街村白泥片张思组</t>
  </si>
  <si>
    <t>张思组屋场路全长526米，路基5米，硬化3.5米，厚度200mm道路硬化</t>
  </si>
  <si>
    <t>目标1：新建、硬化道路，完善交通基础设施，解决15户群众出行困难；
目标2：有益于提升当地农业生产效益，为农民创收；
目标3：张思组屋场路全长526米，路基5米，硬化3.5米，厚度200mm道路硬化</t>
  </si>
  <si>
    <t>溪源村</t>
  </si>
  <si>
    <t>溪源村金盆柚种植（二期）</t>
  </si>
  <si>
    <t>新建20亩柚子种植基地</t>
  </si>
  <si>
    <t>溪源村花园组道路硬化</t>
  </si>
  <si>
    <t>道路长约500米，硬化3.5m，厚度20cm</t>
  </si>
  <si>
    <t>目标1：新建、硬化道路，完善交通基础设施，解决6户群众出行困难；
目标2：有益于提升当地农业生产效益，为农民创收；
目标3：完成溪源村花园组道路长500M，宽3.5M，厚度0.2M道路硬化。</t>
  </si>
  <si>
    <t>城山舟村</t>
  </si>
  <si>
    <t>城山舟村金盆柚种植</t>
  </si>
  <si>
    <t>项目通过劳务用工，预计11户带来劳动力增加收入，其中收益对45户脱贫户9户监测户发放物资</t>
  </si>
  <si>
    <t>该项目实施保证带动脱贫群众和一般农户发展农业生产增收。</t>
  </si>
  <si>
    <t>城山舟村和平片新建组道路硬化</t>
  </si>
  <si>
    <t>道路全长400米，宽2.5米、厚0.2米。</t>
  </si>
  <si>
    <t>对城山舟村村民交通出行安全</t>
  </si>
  <si>
    <t>该项目通过改善交通条件，提高生产力，为村民增收。</t>
  </si>
  <si>
    <t>姑桥村</t>
  </si>
  <si>
    <t>姑桥村金盆柚种植</t>
  </si>
  <si>
    <t>新建40亩柚子种植基地</t>
  </si>
  <si>
    <t>目标1：新建≥40亩柚子基地，发展村集体经济；
目标2：贫困劳动力参与务工，增加收入。</t>
  </si>
  <si>
    <t>姑桥村村部至建头组道路硬化及桥梁新建</t>
  </si>
  <si>
    <t>姑桥村村部至建头组</t>
  </si>
  <si>
    <t>姑桥村村部至建头组道路硬化1000米，宽3.5米厚度0.2米。桥梁长15米、宽3.5米、</t>
  </si>
  <si>
    <t>目标1：新建桥梁、硬化道路，完善交通基础设施，方便群众出行；
目标2：有益于提升当地农业生产效益，为农民创收；
目标3：完成瞿家组道路长1km，宽3.5M，厚度0.2M道路硬化。</t>
  </si>
  <si>
    <t>王安村</t>
  </si>
  <si>
    <t>王安村肉鸽养殖产业发展项目（二期）</t>
  </si>
  <si>
    <t>建设鸽棚2个，新增种鸽1000对。</t>
  </si>
  <si>
    <t xml:space="preserve">王安姚家水库道路硬化 </t>
  </si>
  <si>
    <t xml:space="preserve"> 长 600米*宽3.5米，厚20厘米</t>
  </si>
  <si>
    <t>目标1：新建、硬化道路，完善交通基础设施，解决6户群众出行困难；
目标2：有益于提升当地农业生产效益，为农民创收；
目标3：完成姚家水库道路长600M，宽3.5M，厚度0.2M道路硬化。</t>
  </si>
  <si>
    <t>兰田片区183户，810多人口出行，美化环境、改善人居环境，改善生活质</t>
  </si>
  <si>
    <t>尚书村</t>
  </si>
  <si>
    <t>尚书村金盆柚种植（二期）</t>
  </si>
  <si>
    <t>新建36亩柚子种植基地</t>
  </si>
  <si>
    <t>目标1：新建≥36亩柚子基地，发展村集体经济；
目标2：贫困劳动力参与务工，增加收入。</t>
  </si>
  <si>
    <t>张坪片必元组道路硬化</t>
  </si>
  <si>
    <t>张坪片必元组道路硬化长520米、宽3.5米、厚度0.2米，</t>
  </si>
  <si>
    <t>目标1：新建、硬化道路，完善交通基础设施。
目标2：有益于提升当地农业生产效益，为农民创收；
目标3：完成必元组道路长520M，宽3.5M，厚度0.2M道路硬化。</t>
  </si>
  <si>
    <t>沙陂片村级道路硬化</t>
  </si>
  <si>
    <t>沙陂片村级道路硬化长412米、宽3.3米、厚0.2米，</t>
  </si>
  <si>
    <t>目标1：新建、硬化道路，完善交通基础设施。
目标2：有益于提升当地农业生产效益，为农民创收；
目标3：完成沙陂片道路长520M，宽3.5M，厚度0.2M道路硬化。</t>
  </si>
  <si>
    <t>白羊村</t>
  </si>
  <si>
    <t>岳阳县瑞民养殖农民专业合作社采购种鸽</t>
  </si>
  <si>
    <t>扩产</t>
  </si>
  <si>
    <t>白羊村华表组</t>
  </si>
  <si>
    <t>2026.2.6</t>
  </si>
  <si>
    <t>2026.2.16</t>
  </si>
  <si>
    <t>长湖乡白羊村村民委员会</t>
  </si>
  <si>
    <t>岳阳县瑞民养殖农民专业合作社采购种鸽2500对</t>
  </si>
  <si>
    <t>带动脱贫户、监测户增收，每人每年收益2300元</t>
  </si>
  <si>
    <t>对脱贫户增收，带来经济效益</t>
  </si>
  <si>
    <t>岳阳县穗民水果种植专业合作社</t>
  </si>
  <si>
    <t>白羊村卫星组</t>
  </si>
  <si>
    <t>2026.2.26</t>
  </si>
  <si>
    <t>2026.10.26</t>
  </si>
  <si>
    <t>金盆柚232亩后期抚育、剪枝、施肥、除草、打药。</t>
  </si>
  <si>
    <t>京广村</t>
  </si>
  <si>
    <t>长湖乡京广村主干道道路路基拓宽</t>
  </si>
  <si>
    <t>2026.9.20</t>
  </si>
  <si>
    <t>道路长全6.3公里，路两边路基拓宽2.5米</t>
  </si>
  <si>
    <t>巩固脱贫成果，改善乡村环境，优化交通，便于农产品运输</t>
  </si>
  <si>
    <t>提升道路安全性与通行效率，改善民生福祉，助力乡村振兴战略实施</t>
  </si>
  <si>
    <t>洪桥村</t>
  </si>
  <si>
    <t>蒋家组水沟硬化</t>
  </si>
  <si>
    <t>胡山片蒋家组</t>
  </si>
  <si>
    <t>2026.3.1</t>
  </si>
  <si>
    <t>2026.3.31</t>
  </si>
  <si>
    <t>为方便水田灌溉，蒋家组235米水沟硬化</t>
  </si>
  <si>
    <t>便于水田灌溉</t>
  </si>
  <si>
    <t>给农业增收带来一定积极影响</t>
  </si>
  <si>
    <t>燎原新村</t>
  </si>
  <si>
    <t>民主片三里王机台沟渠管道建设</t>
  </si>
  <si>
    <t>民主片</t>
  </si>
  <si>
    <t>2026.6.1</t>
  </si>
  <si>
    <t>新架设管道1.5千米</t>
  </si>
  <si>
    <t>提升水利灌溉能力，使农民增产增收</t>
  </si>
  <si>
    <t>使农民增产增收</t>
  </si>
  <si>
    <t>燎原片双冲组洗衣塘维修</t>
  </si>
  <si>
    <t>燎原片双冲组</t>
  </si>
  <si>
    <t>清淤扩容、塘堤维修硬化</t>
  </si>
  <si>
    <t>提升水利灌溉能力，使农民增产增收；方便村民使用，提升幸福感</t>
  </si>
  <si>
    <t>燎原片罗家组道路塌方维修</t>
  </si>
  <si>
    <t>燎原片罗家组</t>
  </si>
  <si>
    <t>道路路基重建、加固、路面硬化</t>
  </si>
  <si>
    <t>提升交通运输能力，激活当地经济发展，保障村民出行安全</t>
  </si>
  <si>
    <t>为引进企业带农致富打下基础</t>
  </si>
  <si>
    <t>民主片双联组至先进组断头路连接100米</t>
  </si>
  <si>
    <t>路基整理、路面拓宽、路面硬化</t>
  </si>
  <si>
    <t>提升交通运输能力，激活当地经济发展</t>
  </si>
  <si>
    <t>松山片何塘组至松山屋场道路拓宽硬化工程</t>
  </si>
  <si>
    <t>范家村松山片</t>
  </si>
  <si>
    <t>2026.4.1</t>
  </si>
  <si>
    <t>2026.5.1</t>
  </si>
  <si>
    <t>全长1公里，在原有路面宽3.5米基础上加宽1米后硬化厚度为0.2米</t>
  </si>
  <si>
    <t>改善农民居住环境，提升农民交通安全出行质量</t>
  </si>
  <si>
    <r>
      <rPr>
        <sz val="9"/>
        <rFont val="宋体"/>
        <charset val="134"/>
      </rPr>
      <t>拓宽农户就业和增收渠道，确保低保户</t>
    </r>
    <r>
      <rPr>
        <sz val="9"/>
        <rFont val="Segoe UI"/>
        <charset val="134"/>
      </rPr>
      <t>˴</t>
    </r>
    <r>
      <rPr>
        <sz val="9"/>
        <rFont val="宋体"/>
        <charset val="134"/>
      </rPr>
      <t>低收入户收入总体稳定增长</t>
    </r>
  </si>
  <si>
    <t>高家片绪山组牛角塘堤坝维修清淤工程</t>
  </si>
  <si>
    <t>范家村高家片</t>
  </si>
  <si>
    <t>堤坝长约50米、宽约3米，清淤面300m³、深1.5米</t>
  </si>
  <si>
    <t>改善农民农田耕种问题，提升农民生活环境质量</t>
  </si>
  <si>
    <t>自强村</t>
  </si>
  <si>
    <t>马头组水沟维修建设</t>
  </si>
  <si>
    <t>自强村马头组</t>
  </si>
  <si>
    <t>2026.10.1</t>
  </si>
  <si>
    <t>2026.11.1</t>
  </si>
  <si>
    <t>长500M水沟疏通清污整改</t>
  </si>
  <si>
    <t>给脱贫户监测户增加经济收入</t>
  </si>
  <si>
    <t>马头组水沟硬化建设</t>
  </si>
  <si>
    <t>长260M水沟硬化</t>
  </si>
  <si>
    <t>马大路道路建设</t>
  </si>
  <si>
    <t>总共878米道路硬化，其中500米新建5米宽，378米拓建1.5米宽</t>
  </si>
  <si>
    <t>企业产业发展</t>
  </si>
  <si>
    <t>荆洲村</t>
  </si>
  <si>
    <t>新建组、三友组、更新组断头路连接300米</t>
  </si>
  <si>
    <t>张庚用断头路连接400米</t>
  </si>
  <si>
    <t>团结村</t>
  </si>
  <si>
    <t>凌云片近知组至周杨道路扩宽硬化</t>
  </si>
  <si>
    <t>凌云片近知组至周杨组</t>
  </si>
  <si>
    <t>道路扩宽2米，并硬化</t>
  </si>
  <si>
    <t>便于农民农产品通行</t>
  </si>
  <si>
    <t>凌云片大罗伏至南边万倍组将军桥拆除重建</t>
  </si>
  <si>
    <t>凌云片大罗伏至南边万倍组</t>
  </si>
  <si>
    <t>旧桥拆除重建</t>
  </si>
  <si>
    <t>中洲乡</t>
  </si>
  <si>
    <t>巴陵村</t>
  </si>
  <si>
    <t>金山一机、小明水库机埠维修</t>
  </si>
  <si>
    <t>解决金山、大明两个片100余亩农田水利灌溉难题，每人每年增收300元以上。</t>
  </si>
  <si>
    <t>农户参与，为种田农户增产增收</t>
  </si>
  <si>
    <t>青镜、大明中港灌溉渠道维修、清淤硬化、护坡</t>
  </si>
  <si>
    <t>长3000米、底宽2.5，面宽4米渠道护理</t>
  </si>
  <si>
    <t>便利大明、青镜1000余亩农田水利灌溉，每人每年增收300元以上。</t>
  </si>
  <si>
    <t>青镜片、金山片、大明片道路维修、升级改造</t>
  </si>
  <si>
    <t>8公里村级道路维修</t>
  </si>
  <si>
    <t>对全村道路进行全面维修，有效提升道路安全指数。</t>
  </si>
  <si>
    <t>农户参与，提高全村百姓出行安全。</t>
  </si>
  <si>
    <t>脐橙基地日常管护</t>
  </si>
  <si>
    <t>巴陵村青镜片</t>
  </si>
  <si>
    <t>脐橙基地日常除草、施肥、浇水</t>
  </si>
  <si>
    <t>有效提高果树生长，保证果苗不受损失，尽早挂果产生收益。</t>
  </si>
  <si>
    <t>农户参与，脱贫户、监测户优先，解决困难群众就业问题，提高收入</t>
  </si>
  <si>
    <t>宝塔村</t>
  </si>
  <si>
    <t>金盆柚基地日常管护</t>
  </si>
  <si>
    <t>2026.12</t>
  </si>
  <si>
    <t>宝塔村村委会</t>
  </si>
  <si>
    <t>解决金盆基地剪枝、施肥、打药、除草、浇灌等问题</t>
  </si>
  <si>
    <t>群众参与施工，提供就业机会，增收</t>
  </si>
  <si>
    <t>坪桥湖村</t>
  </si>
  <si>
    <t>兴旺片金沙机埠维修</t>
  </si>
  <si>
    <t>坪桥湖村村委会</t>
  </si>
  <si>
    <t>抽水设备更换，机房重建，进，出水管更换及水渠管道埋设。</t>
  </si>
  <si>
    <t>解决650亩水田灌溉，带来增产，增收效益</t>
  </si>
  <si>
    <t>仁义一片机耕路维修</t>
  </si>
  <si>
    <t>1500米机耕路，路基平整，铺卵石、压实</t>
  </si>
  <si>
    <t>1200亩荒山开垦，套种玉米、油茶、大豆，带来增产、增收效益</t>
  </si>
  <si>
    <t>北垸村</t>
  </si>
  <si>
    <t>北垸村台渠修建</t>
  </si>
  <si>
    <t>北垸村村委会</t>
  </si>
  <si>
    <t>800米土沟进行挖深，硬化</t>
  </si>
  <si>
    <t>为240亩水田提供农业用水保障</t>
  </si>
  <si>
    <t>提高农户发展种植产业积极性</t>
  </si>
  <si>
    <t>五组机埠建设</t>
  </si>
  <si>
    <t>五组</t>
  </si>
  <si>
    <t>建机房，架设农电，购买安装水泵管道等设备</t>
  </si>
  <si>
    <t>120户</t>
  </si>
  <si>
    <t>350人</t>
  </si>
  <si>
    <t>五组一百多亩水田灌溉用水得到保障</t>
  </si>
  <si>
    <t>确保农业生产，带动就业</t>
  </si>
  <si>
    <t>鸭嘴鱼养殖入股分红</t>
  </si>
  <si>
    <t>六号型水产养殖基地</t>
  </si>
  <si>
    <t>厂房建设，设备购买，以及员工工资等</t>
  </si>
  <si>
    <t>在投入60万的情况下，村里每年预计可以产生4万元的效益，用于村公益事业。</t>
  </si>
  <si>
    <t>特色产业带动周边农户养殖积极性，壮大村集体经济，为村集体公益事业添砖加瓦</t>
  </si>
  <si>
    <t>中洲村</t>
  </si>
  <si>
    <t>药材种植
入股分红</t>
  </si>
  <si>
    <t>以固定分红
形式入股药
材种植基地，
协助完成配套设施</t>
  </si>
  <si>
    <t>完善本村300亩药材
种植基地配套设施</t>
  </si>
  <si>
    <t>13、14.15格机耕路铺修</t>
  </si>
  <si>
    <t>8000米机耕路铺修</t>
  </si>
  <si>
    <t>5号型机耕路硬化</t>
  </si>
  <si>
    <t>300米机耕路
硬化</t>
  </si>
  <si>
    <t>16格机埠新建</t>
  </si>
  <si>
    <r>
      <rPr>
        <sz val="9"/>
        <rFont val="仿宋_GB2312"/>
        <charset val="0"/>
      </rPr>
      <t>新建</t>
    </r>
    <r>
      <rPr>
        <sz val="9"/>
        <rFont val="Times New Roman"/>
        <charset val="134"/>
      </rPr>
      <t>12</t>
    </r>
    <r>
      <rPr>
        <sz val="9"/>
        <rFont val="仿宋_GB2312"/>
        <charset val="134"/>
      </rPr>
      <t>平机埠一座及配套水泵设施</t>
    </r>
  </si>
  <si>
    <t>保障12平农田灌溉用水</t>
  </si>
  <si>
    <t>机场村</t>
  </si>
  <si>
    <t>机场村机场片干菜加工厂建设(二期）</t>
  </si>
  <si>
    <t>机场村机场片</t>
  </si>
  <si>
    <t>机场村村民委员会</t>
  </si>
  <si>
    <t>将原新建的厂房地坪硬化、内外墙粉刷、厂房顶做防水、办公场地建设、添加烘干设备</t>
  </si>
  <si>
    <t>1、能提供40-50个就业岗位，极大提高当地村民就业问题；
2、增加村集体经济收入</t>
  </si>
  <si>
    <t>提高村集体、农户收入,增加农户就业机会</t>
  </si>
  <si>
    <t>机场村20、21组沟渠硬化</t>
  </si>
  <si>
    <t>机场村塘坡片</t>
  </si>
  <si>
    <t>约400米沟渠清淤、硬化</t>
  </si>
  <si>
    <t>极大改善下暴雨给当地农户带来的损失</t>
  </si>
  <si>
    <t>提高农户生产生活条件</t>
  </si>
  <si>
    <t>三江村</t>
  </si>
  <si>
    <t>一组渠道建设</t>
  </si>
  <si>
    <t>三江村一组</t>
  </si>
  <si>
    <t>三江村村民委员会</t>
  </si>
  <si>
    <t>渠道建设500米</t>
  </si>
  <si>
    <t>解决农田水利抗旱灌溉问题</t>
  </si>
  <si>
    <t>十三组道路建设</t>
  </si>
  <si>
    <t>三江村十三组</t>
  </si>
  <si>
    <t>道路建设400米</t>
  </si>
  <si>
    <t>解决群众出行安全，为群众生产生活带来便利</t>
  </si>
  <si>
    <t>水果湘莲项目</t>
  </si>
  <si>
    <t>三江村十二组</t>
  </si>
  <si>
    <t>水果湘莲种植30亩</t>
  </si>
  <si>
    <t>出租农田，增加收入。</t>
  </si>
  <si>
    <t>增加集体经济收入，解决群众就业</t>
  </si>
  <si>
    <t>平江河村</t>
  </si>
  <si>
    <t>稻虾养殖项目</t>
  </si>
  <si>
    <t>寒湖片</t>
  </si>
  <si>
    <t>承包十四组三十亩水田从事稻虾养殖</t>
  </si>
  <si>
    <t>村民共同参与，既丰富群众精神生活，又提升群众生活质量；给村民的出行、农作物的运输，提供更多便利。</t>
  </si>
  <si>
    <t>13组道路维修</t>
  </si>
  <si>
    <t>13组400米机耕路，铺卵石、砖渣后压实平整</t>
  </si>
  <si>
    <t>方便农用机械通行，促进农业生产，提高了群众经济收入</t>
  </si>
  <si>
    <t>14组道路维修</t>
  </si>
  <si>
    <t>14组600米机耕路，铺卵石、砖渣后压实平整</t>
  </si>
  <si>
    <t>各村</t>
  </si>
  <si>
    <t>对符合条件的脱贫户、监测户实施产业奖补</t>
  </si>
  <si>
    <t>为发展产业提供支持</t>
  </si>
  <si>
    <t>新墙镇</t>
  </si>
  <si>
    <t>新华村</t>
  </si>
  <si>
    <t>毛杨片许家组百香果种植</t>
  </si>
  <si>
    <t>新华村毛杨片</t>
  </si>
  <si>
    <t>流转6亩田种植百香果，资金用于流转费用、基地建设、苗子及肥料购买等</t>
  </si>
  <si>
    <t>为周边群众60户214人带来劳动就业机会，每户年增长收入1000元左右，1年后给集体经济增加年收入5万元左右</t>
  </si>
  <si>
    <t>土地流转、就业务工</t>
  </si>
  <si>
    <t>毛杨片二组油桐种植</t>
  </si>
  <si>
    <t>流转50亩土地种植油桐，资金用于土地流转、土地翻耕、树苗肥料购买、人工种植、管护等</t>
  </si>
  <si>
    <t>为周边群众60户214人带来劳动就业机会，每户年增长收入1000元左右，4年后给集体经济增加年收入5万元左右</t>
  </si>
  <si>
    <t>四义片金盆柚种植项目改造建设</t>
  </si>
  <si>
    <t>新华村四义片余子交</t>
  </si>
  <si>
    <t>灌溉模式改成水肥一体式滴管、建造机械用工房一幢、新墙水池3个、肥料购买等</t>
  </si>
  <si>
    <t>为周边群众50户169人带来劳动就业机会，每户年增长收入1500元左右，5年后给集体经济增加年收入50万元左右</t>
  </si>
  <si>
    <t>马形村</t>
  </si>
  <si>
    <t>油桐基地后期抚育</t>
  </si>
  <si>
    <t>修建</t>
  </si>
  <si>
    <t>350亩油桐基地进行抚育，包括中耕除草松土灌溉（打深水井、蓄水池）施肥、修枝、排水、病虫害防治</t>
  </si>
  <si>
    <t>项目总受益260户人数740人，其中脱贫户28户人数63人，预期每户增收200元</t>
  </si>
  <si>
    <t>群众参与施工</t>
  </si>
  <si>
    <t>老街社区</t>
  </si>
  <si>
    <t>老街油茶种植</t>
  </si>
  <si>
    <t>种植</t>
  </si>
  <si>
    <t>老街十组</t>
  </si>
  <si>
    <t>老街</t>
  </si>
  <si>
    <t>150亩油茶基地种植，
包括土地平整翻耕，施肥，购买苗木，人工种植</t>
  </si>
  <si>
    <t>项目总受益35户人数170人，其中脱贫户5户人数12人，预期每户增收200元</t>
  </si>
  <si>
    <t>燎原村</t>
  </si>
  <si>
    <t>燎原村圣女果种植项目</t>
  </si>
  <si>
    <t>燎原村沙河片</t>
  </si>
  <si>
    <t>圣女果种植基地10亩前期翻耕，购苗，人工除草、打药、施肥等</t>
  </si>
  <si>
    <t>为周边群众65户210人带来劳动就业机会，每户年增长收入1200元左右，给集体经济增加年收入1.8万元左右</t>
  </si>
  <si>
    <t>燎原村中渠机耕道路硬化工程</t>
  </si>
  <si>
    <t>燎原村燎原垸</t>
  </si>
  <si>
    <t>中渠机耕道路
长1000米、宽3米、高15厘米道路硬化</t>
  </si>
  <si>
    <t>为周边群众120户480人机耕生产出行安全带来便利</t>
  </si>
  <si>
    <t>清水村</t>
  </si>
  <si>
    <t>清水村门头至袁岭片道路拓宽</t>
  </si>
  <si>
    <t>清水门头</t>
  </si>
  <si>
    <t>清水村门头至袁岭片道路拓宽1650米</t>
  </si>
  <si>
    <t>解决周边群众生产、生活、出行方便</t>
  </si>
  <si>
    <t>双枫村</t>
  </si>
  <si>
    <t>双枫村农之源圣女果种植</t>
  </si>
  <si>
    <t>双枫村
红光片</t>
  </si>
  <si>
    <t>对双枫村果园7亩钢架大棚内种植圣女果</t>
  </si>
  <si>
    <t>可带动周边4户7人村民劳动就业以及进一步增加村集体经济收入。</t>
  </si>
  <si>
    <t>人居环境整治</t>
  </si>
  <si>
    <t>农村污水治理</t>
  </si>
  <si>
    <t>双枫村农村
污水垃圾治理</t>
  </si>
  <si>
    <t>对双枫村清理污水管道，添置垃圾桶以及转运设备</t>
  </si>
  <si>
    <t>解决双枫村减少污水垃圾污染，保障饮用水安全提升群众生活舒适度，增强民生福祉。</t>
  </si>
  <si>
    <t>步仙镇</t>
  </si>
  <si>
    <t>关王村</t>
  </si>
  <si>
    <t>小塘维修</t>
  </si>
  <si>
    <t>关
王
村</t>
  </si>
  <si>
    <t>护堤、清淤、低涵维修</t>
  </si>
  <si>
    <t>通过对山塘进行清淤、加固，实现蓄水能力提升，提高农业生产供水能力，解决1个组，2户贫困户5人水利灌溉问题</t>
  </si>
  <si>
    <t>通过改善基础设施，解决1个组，2户贫困户5人水利灌溉问题</t>
  </si>
  <si>
    <t>新合村</t>
  </si>
  <si>
    <t>应祥道路</t>
  </si>
  <si>
    <t>新合村应祥路</t>
  </si>
  <si>
    <t>道路拓宽硬化白加黑全长5公里</t>
  </si>
  <si>
    <t>方便全村2000余人出行</t>
  </si>
  <si>
    <t>通过改善基础设施，方便全村2000余人出行</t>
  </si>
  <si>
    <t>狮山社区</t>
  </si>
  <si>
    <t>水果种植基地</t>
  </si>
  <si>
    <t>第一期种植30多亩，第二期扩建40亩</t>
  </si>
  <si>
    <t>涉及17个组，提高村级集体经济，带动种殖业增加收入，减轻脱贫人口外出务工就业压力</t>
  </si>
  <si>
    <t>增加村集体经济，改善劳动就业</t>
  </si>
  <si>
    <t>张家冲农田改造</t>
  </si>
  <si>
    <t>一次性改造原有农田41亩</t>
  </si>
  <si>
    <t>解决2个组，300余人农户种植问题，减轻脱贫人口外出务工就业压力</t>
  </si>
  <si>
    <t>通过改善基础设施，解决2个组，300余人农户种植问题，减轻脱贫人口外出务工就业压力</t>
  </si>
  <si>
    <t>福升大屋组至庄上组道路建设</t>
  </si>
  <si>
    <t>全长200米，路边做驳岸道路硬化</t>
  </si>
  <si>
    <t>解决5个组200余人交通安全出行问题</t>
  </si>
  <si>
    <t>通过改善基础设施，解决5个组200余人交通安全出行问题</t>
  </si>
  <si>
    <t>连接线至方段组道路</t>
  </si>
  <si>
    <t>全长250米路边做驳岸道路硬化</t>
  </si>
  <si>
    <t>解决2个组210余人交通安全出行问题</t>
  </si>
  <si>
    <t>通过改善基础设施，解决2个组210余人交通安全出行问题</t>
  </si>
  <si>
    <t>步仙中学至召保二桥道路建设</t>
  </si>
  <si>
    <t>全长500米路边做驳岸及道路硬化</t>
  </si>
  <si>
    <t>解决10个组1600余人交通安全出行问题</t>
  </si>
  <si>
    <t>通过改善基础设施，解决10个组1600余人交通安全出行问题</t>
  </si>
  <si>
    <t>松溪村</t>
  </si>
  <si>
    <t>果园产业路建设</t>
  </si>
  <si>
    <t>唐儒
片后
山</t>
  </si>
  <si>
    <r>
      <rPr>
        <sz val="9"/>
        <rFont val="宋体"/>
        <charset val="134"/>
      </rPr>
      <t>果园产业路建设约3.5</t>
    </r>
    <r>
      <rPr>
        <sz val="9"/>
        <rFont val="仿宋_GB2312"/>
        <charset val="134"/>
      </rPr>
      <t>公里预算资金</t>
    </r>
    <r>
      <rPr>
        <sz val="9"/>
        <rFont val="宋体"/>
        <charset val="134"/>
      </rPr>
      <t>200</t>
    </r>
    <r>
      <rPr>
        <sz val="9"/>
        <rFont val="仿宋_GB2312"/>
        <charset val="134"/>
      </rPr>
      <t>万元</t>
    </r>
  </si>
  <si>
    <t>完善配套设施建设增强产品时值提升优质产业竞争力</t>
  </si>
  <si>
    <t>山美村</t>
  </si>
  <si>
    <t>特色农产品种植</t>
  </si>
  <si>
    <t>石美片</t>
  </si>
  <si>
    <t>金盆柚种植，油茶种植，规模200亩</t>
  </si>
  <si>
    <t>预计完成土地流转200亩，为村级集体经济增收5万元</t>
  </si>
  <si>
    <t>通过改善基础设施，为村级集体经济增收</t>
  </si>
  <si>
    <t>山塘水沟维修</t>
  </si>
  <si>
    <t>山塘维修3口、维修新建水沟900米，促进农户水稻种植持续增收</t>
  </si>
  <si>
    <t>预计完成山塘维修3口及900米水沟维修</t>
  </si>
  <si>
    <t>改善基础设施建设，促进农户水稻种植持续增收</t>
  </si>
  <si>
    <t>仙桥村</t>
  </si>
  <si>
    <t>万龙塅里水渠维修硬化工程</t>
  </si>
  <si>
    <t>全长500米水渠硬化</t>
  </si>
  <si>
    <t>改善农田水利设施，解决万龙片农田排灌问题</t>
  </si>
  <si>
    <t>改善农田水利设施建设，解决万龙片农田排灌问题</t>
  </si>
  <si>
    <t>油茶林基地</t>
  </si>
  <si>
    <t>油茶种植规模150亩</t>
  </si>
  <si>
    <t>为村民提供就业增加收入</t>
  </si>
  <si>
    <t>改善劳动就业，为村民提供就业增加收入</t>
  </si>
  <si>
    <t>缝纫车间（鸿河缝纫有限公司）</t>
  </si>
  <si>
    <t>规模总面积1500㎡，增加就业岗位</t>
  </si>
  <si>
    <t>凤凰村</t>
  </si>
  <si>
    <t>金盆柚种植基地高效农业设施建设</t>
  </si>
  <si>
    <t>凤凰村广福片</t>
  </si>
  <si>
    <t>对金盆柚基地道路、高效农业设施建设，发展集体经济，带动脱贫监测人口31人增收</t>
  </si>
  <si>
    <t>发展集体经济，带动脱贫监测人口31人增收</t>
  </si>
  <si>
    <t>湖南鸿泽再生资源有限公司</t>
  </si>
  <si>
    <t>凤凰村雷家片</t>
  </si>
  <si>
    <t>再生资源回收、加工、销售</t>
  </si>
  <si>
    <t>发展集体经济，带动脱贫、监测人口增收</t>
  </si>
  <si>
    <t>进化集镇至双峰组峰谷金盆柚产业路建设</t>
  </si>
  <si>
    <t>3.6公里道路拓宽硬化、白改黑</t>
  </si>
  <si>
    <t>为金盆柚产业发展提供交通保障，解决1200人出行</t>
  </si>
  <si>
    <t>改善基础设施建设，为金盆柚产业发展提供交通保障，解决1200人出行</t>
  </si>
  <si>
    <t>步仙湖村</t>
  </si>
  <si>
    <t>张家冲桥驳岸护砌</t>
  </si>
  <si>
    <t>张家冲桥驳岸护砌30米</t>
  </si>
  <si>
    <t>改善农田水利设施，解决岳坊片农田排灌问题</t>
  </si>
  <si>
    <t>改善农田水利设施建设，解决岳坊片农田排灌问题</t>
  </si>
  <si>
    <t>窑塘清污护坡</t>
  </si>
  <si>
    <t>窑塘清污护坡1300平方</t>
  </si>
  <si>
    <t>改善农田水利设施，解决东岳片农田排灌问题</t>
  </si>
  <si>
    <t>东石路提质油化</t>
  </si>
  <si>
    <t>东石路提质油化4.6公里</t>
  </si>
  <si>
    <t>方便3600人出行</t>
  </si>
  <si>
    <t>改善基础设施建设，方便3600人出行</t>
  </si>
  <si>
    <t>石牛港浆砌石硬化</t>
  </si>
  <si>
    <t>石牛港浆砌石1.8公里</t>
  </si>
  <si>
    <t>灌溉800亩农田</t>
  </si>
  <si>
    <t>改善基础设施建设，灌溉800亩农田</t>
  </si>
  <si>
    <t>修建王定屋弯头屋桥</t>
  </si>
  <si>
    <t>新建王定屋湾头屋桥50米</t>
  </si>
  <si>
    <t>方便1000人出行</t>
  </si>
  <si>
    <t>改善基础设施建设，方便1000人出行</t>
  </si>
  <si>
    <t>东岳片均胜灌溉水沟硬化</t>
  </si>
  <si>
    <t>东岳片均胜灌溉水沟硬化1200米</t>
  </si>
  <si>
    <t>石牛片坪房屋至凤凰村村级公路拓宽</t>
  </si>
  <si>
    <t>石牛片坪房屋至凤凰村村级公路拓宽1.5公里</t>
  </si>
  <si>
    <t>方便1500人出行</t>
  </si>
  <si>
    <t>改善基础设施建设，方便1500人出行</t>
  </si>
  <si>
    <t>安山村</t>
  </si>
  <si>
    <t>道路拓宽维修</t>
  </si>
  <si>
    <t>安山片</t>
  </si>
  <si>
    <r>
      <rPr>
        <sz val="9"/>
        <rFont val="宋体"/>
        <charset val="134"/>
      </rPr>
      <t>安山片</t>
    </r>
    <r>
      <rPr>
        <sz val="9"/>
        <rFont val="Times New Roman"/>
        <charset val="134"/>
      </rPr>
      <t>2</t>
    </r>
    <r>
      <rPr>
        <sz val="9"/>
        <rFont val="宋体"/>
        <charset val="134"/>
      </rPr>
      <t>公里道路拓宽维修</t>
    </r>
  </si>
  <si>
    <r>
      <rPr>
        <sz val="9"/>
        <rFont val="宋体"/>
        <charset val="134"/>
      </rPr>
      <t>解决安山村</t>
    </r>
    <r>
      <rPr>
        <sz val="9"/>
        <rFont val="Times New Roman"/>
        <charset val="134"/>
      </rPr>
      <t>2000</t>
    </r>
    <r>
      <rPr>
        <sz val="9"/>
        <rFont val="宋体"/>
        <charset val="134"/>
      </rPr>
      <t>多人交通安全出行问题</t>
    </r>
  </si>
  <si>
    <r>
      <rPr>
        <sz val="9"/>
        <rFont val="宋体"/>
        <charset val="134"/>
      </rPr>
      <t>改善基础设施建设，解决安山村</t>
    </r>
    <r>
      <rPr>
        <sz val="9"/>
        <rFont val="Times New Roman"/>
        <charset val="134"/>
      </rPr>
      <t>2000</t>
    </r>
    <r>
      <rPr>
        <sz val="9"/>
        <rFont val="宋体"/>
        <charset val="134"/>
      </rPr>
      <t>多人交通安全出行问题</t>
    </r>
  </si>
  <si>
    <t>道路硬化</t>
  </si>
  <si>
    <t>胡兴片</t>
  </si>
  <si>
    <t>召宗组到山塝组3.5公里道路硬化</t>
  </si>
  <si>
    <r>
      <rPr>
        <sz val="9"/>
        <rFont val="宋体"/>
        <charset val="134"/>
        <scheme val="minor"/>
      </rPr>
      <t>解决组级</t>
    </r>
    <r>
      <rPr>
        <sz val="9"/>
        <rFont val="Times New Roman"/>
        <charset val="134"/>
      </rPr>
      <t>300</t>
    </r>
    <r>
      <rPr>
        <sz val="9"/>
        <rFont val="宋体"/>
        <charset val="134"/>
      </rPr>
      <t>多人安全出行问题</t>
    </r>
  </si>
  <si>
    <r>
      <rPr>
        <sz val="9"/>
        <rFont val="宋体"/>
        <charset val="134"/>
      </rPr>
      <t>改善基础设施建设，解决组级</t>
    </r>
    <r>
      <rPr>
        <sz val="9"/>
        <rFont val="Times New Roman"/>
        <charset val="134"/>
      </rPr>
      <t>300</t>
    </r>
    <r>
      <rPr>
        <sz val="9"/>
        <rFont val="宋体"/>
        <charset val="134"/>
      </rPr>
      <t>多人安全出行问题</t>
    </r>
  </si>
  <si>
    <t>桥梁拓宽加固</t>
  </si>
  <si>
    <r>
      <rPr>
        <sz val="9"/>
        <rFont val="宋体"/>
        <charset val="134"/>
      </rPr>
      <t>山塝组</t>
    </r>
    <r>
      <rPr>
        <sz val="9"/>
        <rFont val="Times New Roman"/>
        <charset val="134"/>
      </rPr>
      <t>//</t>
    </r>
    <r>
      <rPr>
        <sz val="9"/>
        <rFont val="宋体"/>
        <charset val="134"/>
      </rPr>
      <t>禾田组2座桥拓宽加固</t>
    </r>
  </si>
  <si>
    <r>
      <rPr>
        <sz val="9"/>
        <rFont val="宋体"/>
        <charset val="134"/>
      </rPr>
      <t>解决</t>
    </r>
    <r>
      <rPr>
        <sz val="9"/>
        <rFont val="Times New Roman"/>
        <charset val="134"/>
      </rPr>
      <t>3</t>
    </r>
    <r>
      <rPr>
        <sz val="9"/>
        <rFont val="宋体"/>
        <charset val="134"/>
      </rPr>
      <t>个村</t>
    </r>
    <r>
      <rPr>
        <sz val="9"/>
        <rFont val="Times New Roman"/>
        <charset val="134"/>
      </rPr>
      <t>4000</t>
    </r>
    <r>
      <rPr>
        <sz val="9"/>
        <rFont val="宋体"/>
        <charset val="134"/>
      </rPr>
      <t>多人安全出行问题</t>
    </r>
  </si>
  <si>
    <r>
      <rPr>
        <sz val="9"/>
        <rFont val="宋体"/>
        <charset val="134"/>
      </rPr>
      <t>改善基础设施建设，解决</t>
    </r>
    <r>
      <rPr>
        <sz val="9"/>
        <rFont val="Times New Roman"/>
        <charset val="134"/>
      </rPr>
      <t>3</t>
    </r>
    <r>
      <rPr>
        <sz val="9"/>
        <rFont val="宋体"/>
        <charset val="134"/>
      </rPr>
      <t>个村</t>
    </r>
    <r>
      <rPr>
        <sz val="9"/>
        <rFont val="Times New Roman"/>
        <charset val="134"/>
      </rPr>
      <t>4000</t>
    </r>
    <r>
      <rPr>
        <sz val="9"/>
        <rFont val="宋体"/>
        <charset val="134"/>
      </rPr>
      <t>多人安全出行问题</t>
    </r>
  </si>
  <si>
    <t>水利维修</t>
  </si>
  <si>
    <r>
      <rPr>
        <sz val="9"/>
        <rFont val="宋体"/>
        <charset val="134"/>
      </rPr>
      <t>安山村</t>
    </r>
    <r>
      <rPr>
        <sz val="9"/>
        <rFont val="Times New Roman"/>
        <charset val="134"/>
      </rPr>
      <t>5000</t>
    </r>
    <r>
      <rPr>
        <sz val="9"/>
        <rFont val="宋体"/>
        <charset val="134"/>
      </rPr>
      <t>平方山塘维修</t>
    </r>
  </si>
  <si>
    <r>
      <rPr>
        <sz val="9"/>
        <rFont val="宋体"/>
        <charset val="134"/>
        <scheme val="minor"/>
      </rPr>
      <t>解决安山村</t>
    </r>
    <r>
      <rPr>
        <sz val="9"/>
        <rFont val="Times New Roman"/>
        <charset val="134"/>
      </rPr>
      <t>8</t>
    </r>
    <r>
      <rPr>
        <sz val="9"/>
        <rFont val="宋体"/>
        <charset val="134"/>
      </rPr>
      <t>个组</t>
    </r>
    <r>
      <rPr>
        <sz val="9"/>
        <rFont val="Times New Roman"/>
        <charset val="134"/>
      </rPr>
      <t>450</t>
    </r>
    <r>
      <rPr>
        <sz val="9"/>
        <rFont val="宋体"/>
        <charset val="134"/>
      </rPr>
      <t>多人水利灌溉问题</t>
    </r>
  </si>
  <si>
    <r>
      <rPr>
        <sz val="9"/>
        <rFont val="宋体"/>
        <charset val="134"/>
      </rPr>
      <t>改善基础设施建设，解决安山村</t>
    </r>
    <r>
      <rPr>
        <sz val="9"/>
        <rFont val="Times New Roman"/>
        <charset val="134"/>
      </rPr>
      <t>8</t>
    </r>
    <r>
      <rPr>
        <sz val="9"/>
        <rFont val="宋体"/>
        <charset val="134"/>
      </rPr>
      <t>个组</t>
    </r>
    <r>
      <rPr>
        <sz val="9"/>
        <rFont val="Times New Roman"/>
        <charset val="134"/>
      </rPr>
      <t>450</t>
    </r>
    <r>
      <rPr>
        <sz val="9"/>
        <rFont val="宋体"/>
        <charset val="134"/>
      </rPr>
      <t>多人水利灌溉问题</t>
    </r>
  </si>
  <si>
    <t>北斗岭村</t>
  </si>
  <si>
    <t>泉冲片高冲至岑川郭洞断桥路建设</t>
  </si>
  <si>
    <t>泉冲片高冲至岑川郭洞</t>
  </si>
  <si>
    <t>全长1.5公里*6米；盖板涵桥4座</t>
  </si>
  <si>
    <t>解决10个组，1600余人出行</t>
  </si>
  <si>
    <t>改善基础设施建设，解决10个组，1600余人出行</t>
  </si>
  <si>
    <t>黄精种植基地</t>
  </si>
  <si>
    <t>第一期种植20多亩，第二期扩建30亩</t>
  </si>
  <si>
    <t>涉及17个组，带动种殖业增加收入，减轻脱贫人口外出务工就业压力</t>
  </si>
  <si>
    <t>岳阳县六景生态种养殖农民专业合作社</t>
  </si>
  <si>
    <t>种植水稻、黄豆、棉花、油菜；土地流转1300亩</t>
  </si>
  <si>
    <r>
      <rPr>
        <sz val="9"/>
        <rFont val="宋体"/>
        <charset val="134"/>
        <scheme val="minor"/>
      </rPr>
      <t>涉及17个组，</t>
    </r>
    <r>
      <rPr>
        <sz val="9"/>
        <rFont val="仿宋_GB2312"/>
        <charset val="134"/>
      </rPr>
      <t>提高村级集体经济，带动种殖业增加收入，减轻脱贫人口外出务工就业压力</t>
    </r>
  </si>
  <si>
    <t>增加村集体经济，改善劳动就业，为村民提供就业增加收入</t>
  </si>
  <si>
    <t>广福进口至高冲组；泉冲村部至秀文组道路建设</t>
  </si>
  <si>
    <t>全长2.6公里；路面扩宽硬化、油化</t>
  </si>
  <si>
    <t>涉及10个组1600余人，解决交通安全出行问题</t>
  </si>
  <si>
    <t>改善基础设施建设，涉及10个组1600余人，解决交通安全出行问题</t>
  </si>
  <si>
    <t>北斗岭村山塘维修</t>
  </si>
  <si>
    <t>山塘清淤、加固</t>
  </si>
  <si>
    <t>改善水利条件，方便群众生产、水利灌溉促进发展农业生产增收</t>
  </si>
  <si>
    <t>对有能力、有意愿参加产业发展的脱贫户、监测户实施产业奖补</t>
  </si>
  <si>
    <t>对全镇有意愿有能力的脱贫户监测户进行产业奖补</t>
  </si>
  <si>
    <t>对全镇有意愿有能力的脱贫户监测户进行产业奖补，带动生产</t>
  </si>
  <si>
    <t>荣家湾街道</t>
  </si>
  <si>
    <t>城东村</t>
  </si>
  <si>
    <t>城东村大冲片油茶种植基地</t>
  </si>
  <si>
    <t>城东村大冲片</t>
  </si>
  <si>
    <t>城东村50万元现金入股邹敏屋油茶种植基地，基地位于大冲片，共种植220亩，村集体现金入股，每年固定分红，增加村集体收入。</t>
  </si>
  <si>
    <t>城东村50万元现金入股邹敏屋油茶种植基地，基地位于大冲片，共种植220亩，村集体现金入股，每年固定分红，增加村集体收入。土地流转增加群众收入，基地用工聘用周边群众增加收入，受益群众125户1100人，其中脱贫户6户23人。</t>
  </si>
  <si>
    <t>土地流转增加群众收入，基地用工聘用周边群众增加收入，带动生产发展特色产业。</t>
  </si>
  <si>
    <t>城东村荣黄路至群星片一二组道路硬化</t>
  </si>
  <si>
    <t>城东村群星片</t>
  </si>
  <si>
    <t>城东村荣黄路至群星片一二组道路硬化长580米，宽3.5米，厚0.2米。</t>
  </si>
  <si>
    <t>城东村荣黄路至群星片一二组道路硬化580米，宽3.5米，厚0.2米；方便群众安全出行，加快农业物资流通速度；受益群众34户121人，其中脱贫户3户8人。</t>
  </si>
  <si>
    <t>方便群众安全出行，农业物资运输通畅。</t>
  </si>
  <si>
    <t>大毛家湖渔场</t>
  </si>
  <si>
    <t>大毛家湖渔场一组通组道路硬化</t>
  </si>
  <si>
    <t>大毛家湖渔场一组</t>
  </si>
  <si>
    <t>大毛家湖渔场一组通组道路硬化，路长160米，宽3米，硬化厚度0.2米。</t>
  </si>
  <si>
    <t>解决群众出行安全问题，加快农资流通速度，增加群众收入；受益群众21户80人，其中脱贫户1户2人。</t>
  </si>
  <si>
    <t>解决群众出行安全问题，加快农资流通速度，增加群众收入。</t>
  </si>
  <si>
    <t>东方村</t>
  </si>
  <si>
    <t>东方村农科片三、四渠道维修</t>
  </si>
  <si>
    <t>2026.4.2</t>
  </si>
  <si>
    <t>2026.4.17</t>
  </si>
  <si>
    <t>东方村农科片三、四组渠道维修全长210米，U型槽维修更换</t>
  </si>
  <si>
    <t>东方村农科片三、四组渠道全长210米，宽60公分，彻底解决村民灌溉困难，受益水田200亩，受益群众80户，332人其中脱贫户7户，29人</t>
  </si>
  <si>
    <t>群众水稻种植受益，改善80户200亩水田耕种条件</t>
  </si>
  <si>
    <t>东方村综合养殖场泥家湖渔场片东小港清淤项目</t>
  </si>
  <si>
    <t>东方村泥家湖渔场</t>
  </si>
  <si>
    <t>2026.3.10</t>
  </si>
  <si>
    <t>2026.4.10</t>
  </si>
  <si>
    <t>综合养殖场泥家湖渔场片东小港清淤项目全长486米，3米宽，1.8米深淤泥清运</t>
  </si>
  <si>
    <t>综合养殖场东小港泥家湖渔场片清淤项目全长486米，3米宽,1.8米深淤泥清运，解决渔塘排渍困难，受益养殖面积60亩，预计亩增产100斤；受益村民20户，85人，脱贫户2户，6人</t>
  </si>
  <si>
    <t>解决渔塘、菜地排渍困难，</t>
  </si>
  <si>
    <t>公诚村</t>
  </si>
  <si>
    <t>公诚村屈肇春至金星机埠公路扩宽改造</t>
  </si>
  <si>
    <t>公诚村金星片</t>
  </si>
  <si>
    <t>公诚村屈肇春至金星机埠公路扩宽改造，路长2公里，拓宽1.5米，硬化0.2米。</t>
  </si>
  <si>
    <t>解决群众出行安全问题，加快农资流通速度，增加群众收入；受益群众214户800人，其中脱贫户6户24人。</t>
  </si>
  <si>
    <t>公诚村三义片林场至至杨五庙公路扩宽改造</t>
  </si>
  <si>
    <t>公诚村三义片</t>
  </si>
  <si>
    <t>公诚村三义片林场至至杨五庙公路扩宽改造，路长2.2公里，拓宽1.5米，硬化0.2米。</t>
  </si>
  <si>
    <t>解决群众出行安全问题，加快农资流通速度，增加群众收入；受益群众195户700人，其中脱贫户6户18人。</t>
  </si>
  <si>
    <t>六合垸村</t>
  </si>
  <si>
    <t>六合垸村六合片同心水库道路建设</t>
  </si>
  <si>
    <t>六合片同心水库道路建设长260米，宽3米。</t>
  </si>
  <si>
    <t>六合垸村六合片同心水库道路建设长260米，宽3米；改善群众出行条件，加快农资流通速度，改善群众出行条件，方便农机入场作业，改善350亩水田耕种条件，增加群众收入；受益群众110户326人，其中脱贫户29户72人。</t>
  </si>
  <si>
    <t>改善群众出行条件，方便农机入场作业，改善350亩水田耕种条件。</t>
  </si>
  <si>
    <t>六合垸村沿河片撇洪渠清淤扫障</t>
  </si>
  <si>
    <t>六合垸村沿河片撇洪渠清淤扫障全长1.1公里，面宽0.9米，底宽1.3米。</t>
  </si>
  <si>
    <t>沿河片撇洪渠清淤扫障全长1.1公里，面宽0.9米，底宽1.3米；切实解决村民排灌生产条件，受益水田面积2400亩，预计亩增产50斤；受益群众260户1040人，其中脱贫户22户64人。</t>
  </si>
  <si>
    <t>群众水稻种植受益，改善2400亩水田灌溉条件。</t>
  </si>
  <si>
    <t>鹿角村</t>
  </si>
  <si>
    <t>鹿角村济美片十四组水塘清淤维修</t>
  </si>
  <si>
    <t>鹿角村济美片</t>
  </si>
  <si>
    <t>济美片十四组水塘面积约5亩，取淤1米深，塘堤维修、闸口新建。</t>
  </si>
  <si>
    <t>受益灌溉水田面积30亩，预计亩增产100斤；受益群众35户130人，其中脱贫户及监测对象4户16人。</t>
  </si>
  <si>
    <t>群众水稻种植受益，预计亩增产100斤。</t>
  </si>
  <si>
    <t>鹿角村杨茂片三组水塘清淤维修</t>
  </si>
  <si>
    <t>鹿角村杨茂片</t>
  </si>
  <si>
    <t>杨茂片三组水塘面积约6亩，清淤1米深，塘堤维修、闸口新建</t>
  </si>
  <si>
    <t>受益灌溉水田面积30亩，预计亩增产100斤；受益群众28户119人，其中脱贫户及监测对象3户10人。</t>
  </si>
  <si>
    <t>鹿角村鹿角片五组、十组机耕路、断头路维修硬化</t>
  </si>
  <si>
    <t>鹿角村鹿角片</t>
  </si>
  <si>
    <t>鹿角片五组、十组机耕路、断头路长度300米，清理路基拓宽至3米宽，混泥土硬化20CM厚。</t>
  </si>
  <si>
    <t>解决群众出行安全问题，加快农资流通速度，增加群众收入；受益群众25户95人，其中脱贫户3户10人。</t>
  </si>
  <si>
    <t>牛皋村</t>
  </si>
  <si>
    <t>牛皋村建新片一组山塘清淤</t>
  </si>
  <si>
    <t>牛皋村建新片一组</t>
  </si>
  <si>
    <t>牛皋片一组山塘清淤面积8亩，清淤深度0.5米，土方转运。</t>
  </si>
  <si>
    <t>建新片一组山塘清淤面积8亩，清淤深度0.5米，土方转运。解决了下游120亩农田灌溉用水，预计亩增产100斤；受益农户60户，人口230人，其中脱贫户（含监测户）11户，人口31人</t>
  </si>
  <si>
    <t>群众参与从事渠道清淤工作；降低农户灌溉成本；提升农户种粮收益</t>
  </si>
  <si>
    <t>牛皋村寿桥一至四组抗旱水渠延伸工程</t>
  </si>
  <si>
    <t>牛皋村寿桥片</t>
  </si>
  <si>
    <t>寿桥片一至四组维修老旧渠道380米，铺管道30#，沉井4个。</t>
  </si>
  <si>
    <t>寿桥片一至四组抗旱水渠延伸工程修建维护老旧沟渠380米，铺设管道30#，沉井4个，解决一至四组水稻种植灌溉问题，受益种植面积500余亩，预计亩增产100斤。</t>
  </si>
  <si>
    <t>群众参与从事渠道清淤，土方开挖，物料搬运等工作；降低农户灌溉成本；提升农户种粮收益</t>
  </si>
  <si>
    <t>牛皋村建新片与牛皋片连接路</t>
  </si>
  <si>
    <t>牛皋村建新片牛皋片</t>
  </si>
  <si>
    <t>两片连接路硬化长350米、宽3.5米、厚0.2米。</t>
  </si>
  <si>
    <t>改善群众出行条件，方便农作物运输，增加群众收入，提升群众幸福感和获得感。</t>
  </si>
  <si>
    <t>群众参与投工投劳增加收入，方便农作物运输，提高劳动效益。</t>
  </si>
  <si>
    <t>荣鹿新村</t>
  </si>
  <si>
    <t>荣鹿新村中维农业黄精种植基地</t>
  </si>
  <si>
    <t>荣鹿新村葵花片</t>
  </si>
  <si>
    <t>荣鹿新村50万元现金入股中维农业荣鹿新村黄精种植基地，基地位于葵花片，共种植200亩，村集体现金入股，每年固定分红，增加村集体收入。</t>
  </si>
  <si>
    <t>荣鹿新村50万元现金入股中维农业荣鹿新村黄精种植基地，基地位于葵花片，共种植200亩，村集体现金入股，每年固定分红，增加村集体收入。土地流转增加群众收入，基地用工聘用周边群众增加收入，受益群众214户800人，其中脱贫户8户28人。</t>
  </si>
  <si>
    <t>荣鹿新村葵花片六组大塘清淤维修</t>
  </si>
  <si>
    <t>荣鹿新村葵花片六组大塘清淤维修，大塘面积10亩，取淤1米，塘堤加固护砌，涵管埋设。</t>
  </si>
  <si>
    <t>荣鹿新村葵花片六组大塘清淤维修，大塘面积10亩，取淤1米，塘堤加固护砌，涵管埋设。受益灌溉水田面积120亩，预计亩增产100斤。受益群众96户385人，其中脱贫户4户13人。</t>
  </si>
  <si>
    <t>荣湾湖村</t>
  </si>
  <si>
    <t>荣湾湖村大成机埠至邹德屋新建灌溉渠道</t>
  </si>
  <si>
    <t>大成机埠至邹德屋新建灌溉水渠，长1.2公里，底宽0.5米，面宽0.8米，高0.6米，水泥护砌。</t>
  </si>
  <si>
    <t>解决大成片邹德屋150亩水田灌溉问题，预计亩增产100斤； 受益群众95户340人。</t>
  </si>
  <si>
    <t>群众水稻种植受益，解决灌溉问题，亩增产100斤。</t>
  </si>
  <si>
    <t>文发村</t>
  </si>
  <si>
    <t>文发村青莲片后背冲机耕路硬化建设</t>
  </si>
  <si>
    <t>文发村青莲片</t>
  </si>
  <si>
    <t>2026.9.1</t>
  </si>
  <si>
    <t>青莲片后背冲机耕路硬化长550米，宽3米，硬化厚度0.2米，建设完成后方便农机与农资进出，受益水田面积210亩。</t>
  </si>
  <si>
    <t>青莲片后背冲机耕路硬化长550米，宽3米，硬化厚度0.2米，建设完成后方便农机与农资进出，受益水田面积210亩</t>
  </si>
  <si>
    <t>方便农机与农资进出，加快农资流通速度，增加群众收入。</t>
  </si>
  <si>
    <t>文发村文发片葛树塘清淤护坡及抗旱电路架设</t>
  </si>
  <si>
    <t>文发村文发片</t>
  </si>
  <si>
    <t>清淤约2500立方米四周塘堤加固，并架设300米抗旱电路线设施。</t>
  </si>
  <si>
    <t>清淤约2500立方米四周塘堤加固，并架设300米抗旱电路线设施，受益水田面积50亩，预计亩增产100斤。受益群众96户385人，其中脱贫户4户13人。</t>
  </si>
  <si>
    <t>群众水稻种植受益，受益面积50亩，预计亩增产100斤。</t>
  </si>
  <si>
    <t>欣荣村</t>
  </si>
  <si>
    <t>欣荣村白马水库水产养殖道路</t>
  </si>
  <si>
    <t>先锋片十一组</t>
  </si>
  <si>
    <t>白马水库水产养殖道路硬化，路长300米，4米宽，20公分厚道路硬化。</t>
  </si>
  <si>
    <t>解决群众出行安全问题，加快农资流通速度，增加群众收入；受益群众220户700人，其中脱贫户3户10人。</t>
  </si>
  <si>
    <t>欣荣村中信片胡铭屋下底冲机耕路硬化</t>
  </si>
  <si>
    <t>中信片十至十三组</t>
  </si>
  <si>
    <t>中信片胡铭屋下底冲机耕路硬化，路长300米，3米宽，20公分厚。</t>
  </si>
  <si>
    <t>解决群众出行安全问题，加快农资流通速度，增加群众收入；受益群众220户700人，其中脱贫户2户6人。</t>
  </si>
  <si>
    <t>欣荣村东庄片里家山机耕路硬化</t>
  </si>
  <si>
    <t>东庄片杰四欧</t>
  </si>
  <si>
    <t>东庄片里家山机耕路硬化，路长240米，宽4米，硬化厚度20公分。</t>
  </si>
  <si>
    <t>解决群众出行安全问题，加快农资流通速度，增加群众收入；受益群众51户207人，其中脱贫户3户10人。</t>
  </si>
  <si>
    <t>欣荣村东庄片九组十一组道路硬化</t>
  </si>
  <si>
    <t>东庄片九组十一组</t>
  </si>
  <si>
    <t>东庄片九组、十一组通组道路硬化，路长230米，宽3.5米，硬化厚度20公分。</t>
  </si>
  <si>
    <t>解决群众出行安全问题，加快农资流通速度，增加群众收入；受益群众62户238人，其中脱贫户4户14人。</t>
  </si>
  <si>
    <t>兴园村</t>
  </si>
  <si>
    <t>兴园村跃进片八、九、十组灌溉渠道维修</t>
  </si>
  <si>
    <t>兴园村跃进</t>
  </si>
  <si>
    <t>兴园村跃进片八、九、十组灌溉渠道U型槽拆除，长200米，宽0.5米，砖混结构重筑；</t>
  </si>
  <si>
    <t>解决60亩水田灌溉条件，预计亩增产100斤；受益群众96户400人，其中脱贫户3户9人。</t>
  </si>
  <si>
    <t>解决60亩水田灌溉条件，预计亩增产100斤。</t>
  </si>
  <si>
    <t>兴园村兰塘片道路拓宽</t>
  </si>
  <si>
    <t>兴园村兰塘片</t>
  </si>
  <si>
    <t>兴园村兰塘片2、3、4、9组1000米通组道路拓宽改造</t>
  </si>
  <si>
    <t>解决群众出行安全问题，加快农资流通速度，增加群众收入；受益群众121户500人，其中脱贫户3户8人。</t>
  </si>
  <si>
    <t>友爱村</t>
  </si>
  <si>
    <t>友爱村五龙水库堤岸护砌</t>
  </si>
  <si>
    <t>友爱村群力片</t>
  </si>
  <si>
    <t>群力片隋家湾五龙水库堤岸护砌，护砌长度80米，高3米。</t>
  </si>
  <si>
    <t>受益灌溉水田面积200亩，预计亩增产100斤；受益群众180户700人，其中脱贫户及监测对象7户21人。</t>
  </si>
  <si>
    <t>友爱村周受二老屋门前路硬化</t>
  </si>
  <si>
    <t>友爱村周谢片</t>
  </si>
  <si>
    <t>友爱村周谢片周受二老屋门前路硬化，路长300米，宽3米，硬化15公分。</t>
  </si>
  <si>
    <t>解决群众出行安全问题，加快农资流通速度，增加群众收入；受益群众78户300人，其中脱贫户4户10人。</t>
  </si>
  <si>
    <t>岳武村</t>
  </si>
  <si>
    <t>岳武村金盆柚基地（三期）</t>
  </si>
  <si>
    <t>岳武村金盆柚种植基地续建，村集体流转120亩林地进行金盆柚种植后，树苗补苗、施肥、除草、打药以及浇灌等后期管理。</t>
  </si>
  <si>
    <t>岳武村金盆柚种植基地续建，村集体流转120亩林地进行金盆柚种植后，树苗补苗、施肥、除草、打药以及浇灌等后期管理。受益群众100户405人，其中脱贫户28户76人。预计挂果后每年增加村集体经济收入20万。</t>
  </si>
  <si>
    <t>带动群众发展特色种植业，吸纳群众务工务劳。</t>
  </si>
  <si>
    <t>岳武村金盆柚基地产业路</t>
  </si>
  <si>
    <t>岳武村滨湖片金盆柚基地至共同片2.2公里产业路提质改造，包括部分路面拓宽，板块维修，白改黑工程。</t>
  </si>
  <si>
    <t>根据岳武村产业发展布局，打通金盆柚种植农资运输梗阻，有效解决3000亩金盆柚成果及生产物资运输困难问题，改善群众出行条件，加快农资流通速度，增加群众收入。</t>
  </si>
  <si>
    <t>通行条件改善带动特色产业发展，群众投工投劳增加收入。</t>
  </si>
  <si>
    <t>友爱村金盆柚基地</t>
  </si>
  <si>
    <t>友爱村友爱片</t>
  </si>
  <si>
    <t>友爱村友爱片隋受九流转150亩土地进行金盆柚种植，村集体入股20万元进行入股，产出后每年固定分红，增加村集体经济收入。</t>
  </si>
  <si>
    <t>友爱村友爱片隋受九流转150亩土地进行金盆柚种植，村集体入股20万元进行入股，产出后每年固定分红，增加村集体经济收入；吸纳周边群众及脱贫户进行务工务劳增加收入，受益群众135户504人，其中脱贫户5户16人。</t>
  </si>
  <si>
    <t>带动群众发展特色种植业，吸纳群众务工务劳增加收入。</t>
  </si>
  <si>
    <t>六合垸村王鸽养殖基地</t>
  </si>
  <si>
    <t>兰塘片</t>
  </si>
  <si>
    <t>总投资100万元，村集体入股30万元。建设内容包括鸽舍改造，5000对种鸽引进，饲料购买及其他配套设施建设，由毛七零负责生产经营，村委会监督管理，受益按投资比例进行分红，以增加村集体经济收入。</t>
  </si>
  <si>
    <t>总投资100万元，村集体入股30万元，建设内容包括鸽舍改造，5000对种鸽引进，饲料购买及其他配套设施建设，由毛七零负责生产经营，村委会监督管理，受益按投资比例进行分红，以增加村集体经济收入。吸纳周边群众务工务劳，增加收入。受益群众46户176户，其中脱贫户3户12人。</t>
  </si>
  <si>
    <t>带动群众发展特色养殖业，吸纳群众务工务劳增加收入。</t>
  </si>
  <si>
    <t>月田镇</t>
  </si>
  <si>
    <t>铁山湖村</t>
  </si>
  <si>
    <t>道路维修</t>
  </si>
  <si>
    <t>刘氏庙至曾屋组</t>
  </si>
  <si>
    <t>2026年</t>
  </si>
  <si>
    <t>铁山湖村村民委员会</t>
  </si>
  <si>
    <t>拓宽长2700米，宽2米，硬化宽1.5米</t>
  </si>
  <si>
    <t>便于村民出行</t>
  </si>
  <si>
    <t>群众积极参与获得工资</t>
  </si>
  <si>
    <t>黄岸村</t>
  </si>
  <si>
    <t>修缮</t>
  </si>
  <si>
    <t>伏马片高雅片</t>
  </si>
  <si>
    <t>黄岸村村民委员会</t>
  </si>
  <si>
    <t>清淤、护砌、低涵改造</t>
  </si>
  <si>
    <t>农村供水保障设施建设</t>
  </si>
  <si>
    <t>安全饮水</t>
  </si>
  <si>
    <t>打井、管道、蓄水池</t>
  </si>
  <si>
    <t>解决村民安全饮水</t>
  </si>
  <si>
    <t>黄茶基地管护</t>
  </si>
  <si>
    <t>后续管护</t>
  </si>
  <si>
    <t>锄草、施肥、浇水、补苗</t>
  </si>
  <si>
    <t>提高村集体经济收入</t>
  </si>
  <si>
    <t>稻田村</t>
  </si>
  <si>
    <t>稻田村4公里主干道路硬化维修</t>
  </si>
  <si>
    <t>稻田村村民委员会</t>
  </si>
  <si>
    <t>4公里</t>
  </si>
  <si>
    <t xml:space="preserve"> </t>
  </si>
  <si>
    <t>大棚蔬菜</t>
  </si>
  <si>
    <t>稻田村稻田片</t>
  </si>
  <si>
    <t>大棚蔬菜10亩</t>
  </si>
  <si>
    <t>提高村集体经济收益</t>
  </si>
  <si>
    <t>黄茶管护</t>
  </si>
  <si>
    <t>稻田村赵洞片</t>
  </si>
  <si>
    <t>200亩</t>
  </si>
  <si>
    <t>纸棺厂扩建</t>
  </si>
  <si>
    <t>稻田村国庆片</t>
  </si>
  <si>
    <t>600㎡</t>
  </si>
  <si>
    <t>相思山村</t>
  </si>
  <si>
    <t>榨树组水渠修建护砌</t>
  </si>
  <si>
    <t>水渠修建护砌</t>
  </si>
  <si>
    <t>相思山村王段片</t>
  </si>
  <si>
    <t>2026.9</t>
  </si>
  <si>
    <t>水渠修建护砌400米</t>
  </si>
  <si>
    <t>毛冲组公路加宽硬化</t>
  </si>
  <si>
    <t>公路加宽硬化</t>
  </si>
  <si>
    <t>2026.5</t>
  </si>
  <si>
    <t>公路加宽硬化500米</t>
  </si>
  <si>
    <t>茨洞村</t>
  </si>
  <si>
    <t>新庄片河潭组公路拓宽硬化</t>
  </si>
  <si>
    <t>新庄片</t>
  </si>
  <si>
    <t>路面拓宽1.5米，长800米</t>
  </si>
  <si>
    <t>群众积极参与，新庄片所有群众及脱贫户及监测户安全出行</t>
  </si>
  <si>
    <t>带动监测户、脱贫户和低收入家庭农业生产及产品流通，增强出行安全</t>
  </si>
  <si>
    <t>分布式光伏电站</t>
  </si>
  <si>
    <t>村部屋顶</t>
  </si>
  <si>
    <t>50千瓦</t>
  </si>
  <si>
    <t>预计每年产生收益3万元，增加村集体经济收入，带动低收入家工增加收入</t>
  </si>
  <si>
    <t>增加村集体经济收入，带动监测户、脱贫户和低收入家庭收入</t>
  </si>
  <si>
    <t>大界村</t>
  </si>
  <si>
    <t>大界村村部新建光伏发电</t>
  </si>
  <si>
    <t>承包</t>
  </si>
  <si>
    <t>大界村村部</t>
  </si>
  <si>
    <t>新建光伏发电150kw</t>
  </si>
  <si>
    <t>增加村级集体经济收入</t>
  </si>
  <si>
    <t>大界村长林组道路维修</t>
  </si>
  <si>
    <t>半洞片长林组道路维修</t>
  </si>
  <si>
    <t>长50米，高10米路墈护砌</t>
  </si>
  <si>
    <t>解决村民出行安全</t>
  </si>
  <si>
    <t>月田村</t>
  </si>
  <si>
    <t>光伏发电</t>
  </si>
  <si>
    <t>月田村村部</t>
  </si>
  <si>
    <t>建设分布式光伏发电100KW</t>
  </si>
  <si>
    <t>增加村集体经济收入</t>
  </si>
  <si>
    <t>发展村集体经济</t>
  </si>
  <si>
    <t>山塘水渠机耕道路建设</t>
  </si>
  <si>
    <t>完善农田水利基础设施</t>
  </si>
  <si>
    <t>促进农户增产增收</t>
  </si>
  <si>
    <t>月东村</t>
  </si>
  <si>
    <t>甘溪片通山公路</t>
  </si>
  <si>
    <t>月东村村委会</t>
  </si>
  <si>
    <t>长1000米，宽3.5米</t>
  </si>
  <si>
    <t>村部光伏发电续建</t>
  </si>
  <si>
    <t>光伏发电续建</t>
  </si>
  <si>
    <t>群众积极参与获得劳动就业</t>
  </si>
  <si>
    <t>立新村</t>
  </si>
  <si>
    <t>立新村村部新建光伏发电</t>
  </si>
  <si>
    <t>立新村村部</t>
  </si>
  <si>
    <t>新建光伏发电130kw</t>
  </si>
  <si>
    <t>增加本村劳动就业就会</t>
  </si>
  <si>
    <t>油茶基地后续管护</t>
  </si>
  <si>
    <t>立新村邓谷片油茶基地</t>
  </si>
  <si>
    <t>立新村邓谷片</t>
  </si>
  <si>
    <t>94亩油茶基地除草、施肥10吨</t>
  </si>
  <si>
    <t>白竹村</t>
  </si>
  <si>
    <t>马麦线拓宽硬化</t>
  </si>
  <si>
    <t>马家片</t>
  </si>
  <si>
    <t>白竹村村民委员会</t>
  </si>
  <si>
    <t>全长1.7公里，拓宽2米，护砌200平方米，土方回填500平方米</t>
  </si>
  <si>
    <t>茂田片公路拓宽硬化</t>
  </si>
  <si>
    <t xml:space="preserve"> 茂田片</t>
  </si>
  <si>
    <t>全长2公里，拓宽硬化。护砌300平方米，土方回填1000平方米</t>
  </si>
  <si>
    <t>红光村</t>
  </si>
  <si>
    <t>红光片</t>
  </si>
  <si>
    <t>红光村村民委员会</t>
  </si>
  <si>
    <t>20亩</t>
  </si>
  <si>
    <t>脱贫户84人监测户8人</t>
  </si>
  <si>
    <t>增加村集体经济，为脱贫监测户带来劳动力</t>
  </si>
  <si>
    <t>中药材种植</t>
  </si>
  <si>
    <t>村部前至向公坳</t>
  </si>
  <si>
    <t>1.3公里</t>
  </si>
  <si>
    <t>脱贫户48人监测户8人</t>
  </si>
  <si>
    <t>村民安全出行，带动经济壮大</t>
  </si>
  <si>
    <t>韩段片村部屋顶</t>
  </si>
  <si>
    <t>100个千瓦</t>
  </si>
  <si>
    <t>监测户8人</t>
  </si>
  <si>
    <t>增加村集体经济</t>
  </si>
  <si>
    <t>改港村</t>
  </si>
  <si>
    <t>谢家片公路维修</t>
  </si>
  <si>
    <t>改港村村民委员会</t>
  </si>
  <si>
    <t>长1500米，宽3.5米</t>
  </si>
  <si>
    <t>改港村谢家片</t>
  </si>
  <si>
    <t>中药材种植25亩【茯苓，天冬，生姜】</t>
  </si>
  <si>
    <t>花苗村</t>
  </si>
  <si>
    <t>金盆柚基地种植</t>
  </si>
  <si>
    <t>大坪片九嘴林场</t>
  </si>
  <si>
    <t>花苗村村委会</t>
  </si>
  <si>
    <t>金盆柚种植60亩</t>
  </si>
  <si>
    <t>巩固脱贫攻坚成果，增加村集体经济收入，带动低收入群体增产增收</t>
  </si>
  <si>
    <t>群众积极参与自愿筹资筹劳</t>
  </si>
  <si>
    <t>花白主干道路提质改造</t>
  </si>
  <si>
    <t>白石片</t>
  </si>
  <si>
    <t>花苗村委会</t>
  </si>
  <si>
    <t>主干道路长5000米，宽5米提质改造</t>
  </si>
  <si>
    <t>白石茶园扩建</t>
  </si>
  <si>
    <t>白石片皇帽组</t>
  </si>
  <si>
    <t>茶园扩建15亩</t>
  </si>
  <si>
    <t>农村公共服务</t>
  </si>
  <si>
    <t>江堧村</t>
  </si>
  <si>
    <t>晒谷坪新建</t>
  </si>
  <si>
    <t>江先组</t>
  </si>
  <si>
    <t>3000平硬化</t>
  </si>
  <si>
    <t>晒农作物，为群众提供休闲场所:方便群众停车</t>
  </si>
  <si>
    <t>黄茶管理培育</t>
  </si>
  <si>
    <t>李家组</t>
  </si>
  <si>
    <t>2026.03</t>
  </si>
  <si>
    <t>2026.11</t>
  </si>
  <si>
    <t>200亩茶园基础设施及管理培育</t>
  </si>
  <si>
    <t>增加村集体经济收入，带动监测脱贫人员务工增加收入</t>
  </si>
  <si>
    <t>给全镇“两有人员”开展产业奖补和产业帮扶</t>
  </si>
  <si>
    <t>提升“两有人员”产业发展能力，增加收入，巩固脱贫成果，推动产业可持续发展。</t>
  </si>
  <si>
    <t>月田镇安全饮水建设</t>
  </si>
  <si>
    <t>2026.1</t>
  </si>
  <si>
    <t>在月田镇范围内开展饮水设施建设，提高水质水量，解决季节性缺水问题。</t>
  </si>
  <si>
    <t>为保障水质达标、水量充足，提升用水方便程度，确保供水保证率不低于95%，全面满足辖区居民的安全饮水需求。</t>
  </si>
  <si>
    <t>易地搬迁点基础设施维护</t>
  </si>
  <si>
    <t>对月田镇易地搬迁安置点现有资产进行维护、提质改造</t>
  </si>
  <si>
    <t>保障安置住房（渗水、瓦片脱落等）及公共设施（消防、排污、供水排水、充电设施等）正常运行，维修维护达到质量标准，提质改造，满足搬迁居民基本生活需求，提升居住安全性与便利性。</t>
  </si>
  <si>
    <t>保障安置住房（渗水、瓦片脱落等）及公共设施（消防、排污、供水排水、充电设施等）正常运行，维修维护达到质量标准，满足搬迁居民基本生活需求，提升居住安全性与便利性。</t>
  </si>
  <si>
    <t>筻口镇</t>
  </si>
  <si>
    <t>潼溪村</t>
  </si>
  <si>
    <t>潼溪村金盆柚基地种植项目</t>
  </si>
  <si>
    <t>中心片</t>
  </si>
  <si>
    <t>潼溪村委会</t>
  </si>
  <si>
    <t>对2024年潼溪村金盆柚基地种植项目扩建15亩，并进行补苗、施肥、锄草等管护</t>
  </si>
  <si>
    <t>项目总受益131户456人数，其中带动脱贫户12户21人受益，预期带动脱贫（监测）人口增收300元/人。</t>
  </si>
  <si>
    <t>巩固拓展脱贫攻坚成果和乡村振兴有效衔接,保障脱贫户、监测户稳定增收。</t>
  </si>
  <si>
    <t>潼溪村中心片道路拓宽硬化</t>
  </si>
  <si>
    <t>土方开挖、路面平整，碎石垫层，C30砼硬化，切缝</t>
  </si>
  <si>
    <t>项目总受益137户471人数，其中带动脱贫户9户18人受益，预期每年/每人/每户增收200元</t>
  </si>
  <si>
    <t>笔架山村</t>
  </si>
  <si>
    <t>坟坡塘维修</t>
  </si>
  <si>
    <t>笔架山村三联片</t>
  </si>
  <si>
    <t>外坡扫障、清杂、拖土加固护坡、塘坝加高混凝土护坡，底涵改造，清淤塘泥增加库容蓄水</t>
  </si>
  <si>
    <t>解决三联片咀上组、元寥组村民农田灌溉</t>
  </si>
  <si>
    <t>朱仑村</t>
  </si>
  <si>
    <t>朱仑村优质稻基地配套水利建设(2026)</t>
  </si>
  <si>
    <t>朱仑片</t>
  </si>
  <si>
    <t>2026.1.1</t>
  </si>
  <si>
    <t>朱仑片新增机埠一个，管道输送1550米</t>
  </si>
  <si>
    <t>建成后有效改善朱仑村农田的灌溉问题</t>
  </si>
  <si>
    <t>大塘村</t>
  </si>
  <si>
    <t>大塘村优质稻基地配套水利建设（2026）</t>
  </si>
  <si>
    <t>锹塘片、刘桂片</t>
  </si>
  <si>
    <t>2026.1.15</t>
  </si>
  <si>
    <t>锹塘片一组乌古塘、刘桂片黄泥塘进行堤坝清杂，加固，低涵改造，内坡护砌，塘内清淤处理</t>
  </si>
  <si>
    <t>建成后有效改善锹塘片一,六,十三组，刘桂片三,四,五,七组村民农田的灌溉问题，为78户农户，226人（脱贫户、监测户12户35人）增加100元每人的收入</t>
  </si>
  <si>
    <t>和平片水渠修建</t>
  </si>
  <si>
    <t>和平片</t>
  </si>
  <si>
    <t>2026.3.25</t>
  </si>
  <si>
    <t>对和平片原U形渠用挖机拆除，并清运，然后用C25标准混凝土重新浇筑成河口宽0.6米，底宽0.4米，高0.5米，厚0.1米的渠道，全长600米</t>
  </si>
  <si>
    <t>和平片水渠修建长600米，用混凝土浇筑成宽0.6米，底宽0.4米，高0.5米，厚0.1米的渠道，有效改善和平片1.2.3.4.5组村民的农田灌溉问题，为126户，446人（其中脱贫户、监测户12户22人）增加150元每人的经济收入</t>
  </si>
  <si>
    <t>熊市村</t>
  </si>
  <si>
    <t>熊市村界岭片优质稻基地配套水利建设</t>
  </si>
  <si>
    <t>界岭片一、二、三、四组</t>
  </si>
  <si>
    <t>界岭片一组王家拢灌溉渠道长450米、宽50公分、高40公分进行护砌，二组兰家塘渠道全长400米宽50公分、高40公分进行护砌，三组双塘面积10余亩进行清淤、护砌，四组长塘6亩进行清淤、护砌，四组门口塘2亩进行清淤、护砌。</t>
  </si>
  <si>
    <t>为界岭片一、二、三、四组农田灌溉提供便利。受益农户123户447人，其中脱贫户12户46人。</t>
  </si>
  <si>
    <t>明星村</t>
  </si>
  <si>
    <t>明星片优质稻基地配套水利建设</t>
  </si>
  <si>
    <t>明星片十一组</t>
  </si>
  <si>
    <t>明星片十一组砂糖清淤护砌</t>
  </si>
  <si>
    <r>
      <rPr>
        <sz val="9"/>
        <rFont val="宋体"/>
        <charset val="134"/>
      </rPr>
      <t>解决明星片十一组</t>
    </r>
    <r>
      <rPr>
        <sz val="9"/>
        <rFont val="Times New Roman"/>
        <charset val="134"/>
      </rPr>
      <t>36</t>
    </r>
    <r>
      <rPr>
        <sz val="9"/>
        <rFont val="宋体"/>
        <charset val="134"/>
      </rPr>
      <t>户</t>
    </r>
    <r>
      <rPr>
        <sz val="9"/>
        <rFont val="Times New Roman"/>
        <charset val="134"/>
      </rPr>
      <t>126</t>
    </r>
    <r>
      <rPr>
        <sz val="9"/>
        <rFont val="宋体"/>
        <charset val="134"/>
      </rPr>
      <t>人</t>
    </r>
    <r>
      <rPr>
        <sz val="9"/>
        <rFont val="Times New Roman"/>
        <charset val="134"/>
      </rPr>
      <t>120</t>
    </r>
    <r>
      <rPr>
        <sz val="9"/>
        <rFont val="宋体"/>
        <charset val="134"/>
      </rPr>
      <t>多亩水田灌溉条件</t>
    </r>
  </si>
  <si>
    <t>西冲村</t>
  </si>
  <si>
    <t>燎原片优质稻基地配套水利建设(2025)</t>
  </si>
  <si>
    <t>西冲村燎原片甘家庄齐家塘与燎原片后头屋上堰塘</t>
  </si>
  <si>
    <t>2026.3.17</t>
  </si>
  <si>
    <t>2026.4.9</t>
  </si>
  <si>
    <t>西冲村燎原片甘家庄齐家塘与燎原片后头屋上堰塘清淤扫障、低涵拆除重建扩容、塘提加固护坡硬化（7亩）</t>
  </si>
  <si>
    <t>解决了西冲村燎原片483人农田灌溉条件增加农户收入</t>
  </si>
  <si>
    <t>西冲村西冲片小古叽道路硬化建设</t>
  </si>
  <si>
    <t>西冲村西冲片小古叽道路</t>
  </si>
  <si>
    <t>西冲村西冲片小古叽道路硬化长600米拓宽2.5米</t>
  </si>
  <si>
    <t>解决了西冲村西冲片237人农机进出条件增加农户收入</t>
  </si>
  <si>
    <t>移山村</t>
  </si>
  <si>
    <t>移山村花坪片产业路硬化</t>
  </si>
  <si>
    <t>花坪片</t>
  </si>
  <si>
    <t>2026.4.8</t>
  </si>
  <si>
    <t>2026.12.8</t>
  </si>
  <si>
    <t>移山村
村委会</t>
  </si>
  <si>
    <t>花坪片四组艾叶基地产业路硬化</t>
  </si>
  <si>
    <t>解决了移山村花坪片村民出行安全,增加脱贫户与监测户收入</t>
  </si>
  <si>
    <t>三港咀村</t>
  </si>
  <si>
    <t>三港咀村李何片土地平整</t>
  </si>
  <si>
    <t>李何片30亩土地平整</t>
  </si>
  <si>
    <t>解决三港咀村李何片173人农田种植条件</t>
  </si>
  <si>
    <t>漆市村</t>
  </si>
  <si>
    <t>漆市村东游片1-3组向家湾水渠硬化项目</t>
  </si>
  <si>
    <t>漆市村东游片</t>
  </si>
  <si>
    <t>对东游片1-3组410米长、底宽0.6米、面宽0.8米水渠进行维修及硬化</t>
  </si>
  <si>
    <t>解决了漆市村东游片1-3组346人农田基础设施及灌溉条件</t>
  </si>
  <si>
    <t>漆市村南源片8、9组张福山水渠硬化项目</t>
  </si>
  <si>
    <t>漆市村南源片</t>
  </si>
  <si>
    <t>对南源片8、9组205米长、底宽0.4米、面宽0.6米水渠进行维修及硬化</t>
  </si>
  <si>
    <t>解决了漆市村南源片8、9组185人农田基础设施及灌溉条件</t>
  </si>
  <si>
    <t>老街居委会</t>
  </si>
  <si>
    <t>老街片优质稻基地建设2026</t>
  </si>
  <si>
    <t>老街片</t>
  </si>
  <si>
    <t>2026.1.2</t>
  </si>
  <si>
    <t>2026.4.5</t>
  </si>
  <si>
    <r>
      <rPr>
        <sz val="9"/>
        <rFont val="宋体"/>
        <charset val="134"/>
      </rPr>
      <t>筻三线水渠新建，长</t>
    </r>
    <r>
      <rPr>
        <sz val="9"/>
        <rFont val="Times New Roman"/>
        <charset val="134"/>
      </rPr>
      <t>400</t>
    </r>
    <r>
      <rPr>
        <sz val="9"/>
        <rFont val="宋体"/>
        <charset val="134"/>
      </rPr>
      <t>米宽</t>
    </r>
    <r>
      <rPr>
        <sz val="9"/>
        <rFont val="Times New Roman"/>
        <charset val="134"/>
      </rPr>
      <t>1.2</t>
    </r>
    <r>
      <rPr>
        <sz val="9"/>
        <rFont val="宋体"/>
        <charset val="134"/>
      </rPr>
      <t>米高</t>
    </r>
    <r>
      <rPr>
        <sz val="9"/>
        <rFont val="Times New Roman"/>
        <charset val="134"/>
      </rPr>
      <t>0.8</t>
    </r>
    <r>
      <rPr>
        <sz val="9"/>
        <rFont val="宋体"/>
        <charset val="134"/>
      </rPr>
      <t>米</t>
    </r>
  </si>
  <si>
    <t>解决居民的农田灌溉难问题</t>
  </si>
  <si>
    <t>释迦寺</t>
  </si>
  <si>
    <t>刘本片优质稻基地配套水利建设</t>
  </si>
  <si>
    <t>刘本片七组</t>
  </si>
  <si>
    <t>释迦寺村</t>
  </si>
  <si>
    <t>刘本片组砂糖清淤护砌</t>
  </si>
  <si>
    <r>
      <rPr>
        <sz val="9"/>
        <rFont val="宋体"/>
        <charset val="134"/>
      </rPr>
      <t>解决刘本七组</t>
    </r>
    <r>
      <rPr>
        <sz val="9"/>
        <rFont val="Times New Roman"/>
        <charset val="134"/>
      </rPr>
      <t>36</t>
    </r>
    <r>
      <rPr>
        <sz val="9"/>
        <rFont val="宋体"/>
        <charset val="134"/>
      </rPr>
      <t>户</t>
    </r>
    <r>
      <rPr>
        <sz val="9"/>
        <rFont val="Times New Roman"/>
        <charset val="134"/>
      </rPr>
      <t>126</t>
    </r>
    <r>
      <rPr>
        <sz val="9"/>
        <rFont val="宋体"/>
        <charset val="134"/>
      </rPr>
      <t>人</t>
    </r>
    <r>
      <rPr>
        <sz val="9"/>
        <rFont val="Times New Roman"/>
        <charset val="134"/>
      </rPr>
      <t>120</t>
    </r>
    <r>
      <rPr>
        <sz val="9"/>
        <rFont val="宋体"/>
        <charset val="134"/>
      </rPr>
      <t>多亩水田灌溉条件</t>
    </r>
  </si>
  <si>
    <t>筻口镇两有对象产业奖补</t>
  </si>
  <si>
    <t>大面脱贫户、监测户产业帮扶</t>
  </si>
  <si>
    <t>带动脱贫户监测户增收，巩固脱贫攻坚成果</t>
  </si>
  <si>
    <t>麻塘街道</t>
  </si>
  <si>
    <t>麻塘街道26年产业奖补项目</t>
  </si>
  <si>
    <t>麻塘街道乡村振兴办</t>
  </si>
  <si>
    <t>对麻塘街道约400户脱贫户、监测户有条件、有意愿发展生产的户进行产业奖补</t>
  </si>
  <si>
    <t>提升约400户脱贫户及监测户的产业发展水平、户均增收2000元</t>
  </si>
  <si>
    <t>直接参与受益、委托合作社帮扶发展受益</t>
  </si>
  <si>
    <t>麻布山村</t>
  </si>
  <si>
    <t>永和片黄元九晒谷场硬化</t>
  </si>
  <si>
    <t>永和片联盟组</t>
  </si>
  <si>
    <t>平整硬化850平方</t>
  </si>
  <si>
    <t>完成850平方米晒谷场地建设；解决群众晒谷难问题</t>
  </si>
  <si>
    <t>群众晒谷受益、群众参与施工，直接受益</t>
  </si>
  <si>
    <t>大坳片晏家组至新建村断头路硬化</t>
  </si>
  <si>
    <t>大坳片晏家组</t>
  </si>
  <si>
    <t>道路硬化280米*3.5米*0.2米</t>
  </si>
  <si>
    <t>完成280米道路硬化，解善群众交通出行难问题</t>
  </si>
  <si>
    <t>群众方便出行受益、群众参与施工直接受益</t>
  </si>
  <si>
    <t>牌头片东头组抗旱机埠建设</t>
  </si>
  <si>
    <t>牌头片东头组</t>
  </si>
  <si>
    <t>新建机埠设备一套，机房9平方，渠道维修380米。</t>
  </si>
  <si>
    <t>完成机埠建设一座，解决牌头片80亩农田灌溉难问题</t>
  </si>
  <si>
    <t>受益灌溉农田增产增收200元/亩群众参与施工直接受益</t>
  </si>
  <si>
    <t>原种场</t>
  </si>
  <si>
    <t>原种场产业路拓宽硬化</t>
  </si>
  <si>
    <t>原种场一、二组</t>
  </si>
  <si>
    <t>岳阳县原种场</t>
  </si>
  <si>
    <t>道路加拓宽硬化</t>
  </si>
  <si>
    <t>原种场一组山塘清淤加固项目</t>
  </si>
  <si>
    <t>灌溉水塘维修加固</t>
  </si>
  <si>
    <t>完成 亩水塘清淤，增加灌溉储水量；解善  亩农田灌溉条件</t>
  </si>
  <si>
    <t>洞庭村</t>
  </si>
  <si>
    <t>大湾组新建排涝机埠</t>
  </si>
  <si>
    <t>大湾组</t>
  </si>
  <si>
    <t>2026.5.31</t>
  </si>
  <si>
    <t>大湾组新建抗旱排涝机埠一座</t>
  </si>
  <si>
    <t>完成新建机埠1座，解决280亩水田内涝排渍难的问题</t>
  </si>
  <si>
    <t>农户种植水田解决内渍保障安全生产、直接受益</t>
  </si>
  <si>
    <t>跃东组新建渠道</t>
  </si>
  <si>
    <t>跃东组</t>
  </si>
  <si>
    <t>跃东组新建渠道约280米</t>
  </si>
  <si>
    <t>新建280米灌溉渠道、解善60亩农田灌溉</t>
  </si>
  <si>
    <t>新龙组机埠渠道维修</t>
  </si>
  <si>
    <t>改建维修</t>
  </si>
  <si>
    <t>新龙组</t>
  </si>
  <si>
    <t>2026.6.30</t>
  </si>
  <si>
    <t>新龙组机埠维修、渠道清淤、护砌250米</t>
  </si>
  <si>
    <t>完成机埠维修、清淤护砌渠道250米、改善60亩农田灌溉用水</t>
  </si>
  <si>
    <t>麻塘村</t>
  </si>
  <si>
    <t>双喜组冬丫塘清淤</t>
  </si>
  <si>
    <t>麻塘村
双喜组</t>
  </si>
  <si>
    <t>东丫山塘淤泥3.5亩，山塘清淤、护坡，预埋排水底管</t>
  </si>
  <si>
    <t>清淤后，山塘蓄水解决近80亩农田灌溉，将对双喜组农田灌溉带来实质性变化</t>
  </si>
  <si>
    <t>麻塘村四兴组断头路硬化</t>
  </si>
  <si>
    <t>麻塘村新建片四兴组</t>
  </si>
  <si>
    <t>对新建片四兴组断头路硬化50米</t>
  </si>
  <si>
    <t>完成硬化50米道路、解善群众交通出行难问题</t>
  </si>
  <si>
    <t>麻塘村新屋组龙口机埠维修项目</t>
  </si>
  <si>
    <t>麻塘村麻塘片新屋组</t>
  </si>
  <si>
    <t>龙口机埠100米沟渠进行清淤疏通拟购置10KW抽水机一台，并架电缆线300米长</t>
  </si>
  <si>
    <t>完成机埠维修及清淤渠道100米、解决280亩农田灌溉用水</t>
  </si>
  <si>
    <t>麻塘村麻塘片李家港新建拦水坝项目</t>
  </si>
  <si>
    <t>麻塘村麻塘片李家组</t>
  </si>
  <si>
    <t>对李家港进行钢筋织网，混泥土浇灌，形成拦水坝，坝底预埋300mm底管，拦水坝规格为长25米、宽1.5米、高2米。</t>
  </si>
  <si>
    <t>完成李家港25米拦水坝建设、新增蓄水解决300亩农田灌溉问题</t>
  </si>
  <si>
    <t>麻塘村新建片白泥港新建拦水坝项目</t>
  </si>
  <si>
    <t>麻塘村新新建片新挡组</t>
  </si>
  <si>
    <t>对白泥港进行钢筋织网，混泥土浇灌，形成拦水坝，坝底预埋300mm底管，拦水坝规格为长20米、宽3米、高2米。</t>
  </si>
  <si>
    <t>完成白泥20米拦水坝、新增蓄水解决近320亩农田灌溉用水</t>
  </si>
  <si>
    <t>麻塘村新建组道路硬化项目</t>
  </si>
  <si>
    <t>麻塘村新建组</t>
  </si>
  <si>
    <t>新建组道路硬化长30米。宽3.5米，厚度0.2米</t>
  </si>
  <si>
    <t>完成约30米道路硬化，改善群众出行条件</t>
  </si>
  <si>
    <t>麻塘村农科组道路拓宽硬化项目</t>
  </si>
  <si>
    <t>麻塘村农科组</t>
  </si>
  <si>
    <t>对道路拓宽长120米。宽1米，厚度0.2米，路底下水沟预埋波纹管120米</t>
  </si>
  <si>
    <t>完成约120米道路拓宽硬化及120米排水灌溉沟渠涵管安装</t>
  </si>
  <si>
    <t>麻塘村农科组新建组排水沟污水管网改造工程</t>
  </si>
  <si>
    <t>麻塘村农科组新建组</t>
  </si>
  <si>
    <t>对农科新建两组排水沟用砖砌筑24墙，沟上方并加盖板，排水沟长200米，宽度0.6米，高度0.5米</t>
  </si>
  <si>
    <t>完成约200米屋前屋后雨污沟渠改造，改善群众居住环境条件</t>
  </si>
  <si>
    <t>群众居住环境改善受益、群众参与直接受益</t>
  </si>
  <si>
    <t>村容村貌提升</t>
  </si>
  <si>
    <t>麻塘村农科组新建组村容村貌提质改造项目</t>
  </si>
  <si>
    <t>对屋场菜园及其它地坪进行护栏围挡，护栏长度约300米，高1.2米对屋场村容村貌用工程机械和人工方式进行清理整治</t>
  </si>
  <si>
    <t>完成农科组新建组屋场环境改造、提升村容村貌</t>
  </si>
  <si>
    <t>麻塘村栀子花种植基地项目</t>
  </si>
  <si>
    <t>约40亩栀子花林地开垦、翻耕、苗木种植、道路建设及灌溉设施建设</t>
  </si>
  <si>
    <t>完成栀子花基地建设约40亩，盛果期亩产1000-1500斤鲜果，产值5000元/亩</t>
  </si>
  <si>
    <t>发展村级集体经济，后续带动农户发展栀子花种植产业增收、增加务工、土地流转直接受益</t>
  </si>
  <si>
    <t>金垅村</t>
  </si>
  <si>
    <t>冯家组后山塘清淤、护坡</t>
  </si>
  <si>
    <t>金垅村冯家组</t>
  </si>
  <si>
    <t>清淤约1400立方米、护坡142米</t>
  </si>
  <si>
    <t>完成水塘清淤1400立方米、解决30亩水田灌溉用水</t>
  </si>
  <si>
    <t>王家组道路硬化</t>
  </si>
  <si>
    <t>金垅村王家组</t>
  </si>
  <si>
    <t>硬化道路约300米、规格300*3.5*0.2米</t>
  </si>
  <si>
    <t>完成约300米道路硬化、解善群众出行条件</t>
  </si>
  <si>
    <t>邓家组道路硬化</t>
  </si>
  <si>
    <t>金垅村邓家组</t>
  </si>
  <si>
    <t>硬化道路约470米、规格470*3.5*0.2米</t>
  </si>
  <si>
    <t>完成约470米道路硬化、解善群众出行条件</t>
  </si>
  <si>
    <t>东风村</t>
  </si>
  <si>
    <t>细屋组门前垅水渠项目</t>
  </si>
  <si>
    <t>东风村塘内片细屋组</t>
  </si>
  <si>
    <t>东风村村委会</t>
  </si>
  <si>
    <t>新建水渠长100米，宽0.4米，高0.5米</t>
  </si>
  <si>
    <t>完成长约100米的砖砌水渠、解善约20亩水田灌溉用水</t>
  </si>
  <si>
    <t>榨油组三叉港水渠项目</t>
  </si>
  <si>
    <t>东风村东风片榨油组</t>
  </si>
  <si>
    <t>新建水渠长200米，宽0.5米，高0.5米</t>
  </si>
  <si>
    <t>完成长约200米的砖砌水渠、解善约80亩水田灌溉用水</t>
  </si>
  <si>
    <t>八景片一、七组水渠项目</t>
  </si>
  <si>
    <t>东风村八景片一、七组</t>
  </si>
  <si>
    <t>完成长约200米的砖砌水渠、解善约40亩水田灌溉用水</t>
  </si>
  <si>
    <t>张谷英镇</t>
  </si>
  <si>
    <t>朱公桥村</t>
  </si>
  <si>
    <t>王鸽养殖</t>
  </si>
  <si>
    <t>朱公桥村村委会</t>
  </si>
  <si>
    <t>王鸽养殖3000对</t>
  </si>
  <si>
    <t>新建养殖基地及配套设施并顺利投产</t>
  </si>
  <si>
    <t>朱公桥村受益人口3596人</t>
  </si>
  <si>
    <t>饶村村</t>
  </si>
  <si>
    <t>道路水毁港墈护彻</t>
  </si>
  <si>
    <t>水毁港墈彻长100米，基宽1.2米，面宽0.8米，高3米</t>
  </si>
  <si>
    <t>在2026年5月底前完成道路水毁港墈护彻</t>
  </si>
  <si>
    <t>通过对道路水毁港墈护彻，解决群众出行及生产生活问题</t>
  </si>
  <si>
    <t>松树村</t>
  </si>
  <si>
    <t>棉花种植项目</t>
  </si>
  <si>
    <t>向阳片湖湾里</t>
  </si>
  <si>
    <t>棉花种植50亩</t>
  </si>
  <si>
    <t>增加村集体经济收入1万元</t>
  </si>
  <si>
    <t>解决务工岗位4个，带动村民增收</t>
  </si>
  <si>
    <t>油菜种植项目</t>
  </si>
  <si>
    <t>向阳片</t>
  </si>
  <si>
    <t>油菜种植50亩</t>
  </si>
  <si>
    <t>增加村集体经济收入2万元</t>
  </si>
  <si>
    <t>金盆柚种植项目</t>
  </si>
  <si>
    <t>兰家冲</t>
  </si>
  <si>
    <t>金盆柚种植30亩</t>
  </si>
  <si>
    <t>增加村集体经济收入8万元</t>
  </si>
  <si>
    <t>解决务工岗位10个，带动村民增收</t>
  </si>
  <si>
    <t>松树村稻虾混养村集体经济发展项目</t>
  </si>
  <si>
    <t>托管农田20亩养殖农虾，30亩种植稻谷。</t>
  </si>
  <si>
    <t>增加村集体经济收入5万元；</t>
  </si>
  <si>
    <t>群众酬劳、带动村民40户200人增加家庭收入</t>
  </si>
  <si>
    <t>庭院经济金盆柚与黄精种植</t>
  </si>
  <si>
    <t>芭蕉村四个片</t>
  </si>
  <si>
    <t>黄精种植20亩、金盆柚种植180亩</t>
  </si>
  <si>
    <t>该项目致本村
增加庭院经济，
提高脱贫户经济收入，
解决劳动就业</t>
  </si>
  <si>
    <t>全村受益人口2760人</t>
  </si>
  <si>
    <t>红卫片猪形堰农田道路修建</t>
  </si>
  <si>
    <t>红卫片猪形堰</t>
  </si>
  <si>
    <t>红卫片猪形堰农田道路1公里</t>
  </si>
  <si>
    <t>解决农户安全生产，粮食种植安全出行</t>
  </si>
  <si>
    <t>全村受益人口762人</t>
  </si>
  <si>
    <t>红卫片一心片饮水改造</t>
  </si>
  <si>
    <t>建设行动</t>
  </si>
  <si>
    <t>红卫片一心片</t>
  </si>
  <si>
    <t>2026.3.30</t>
  </si>
  <si>
    <t>4个深水井两个水塔</t>
  </si>
  <si>
    <t>全村受益人口1230人</t>
  </si>
  <si>
    <t>红卫片农田灌溉抽水机埠改造</t>
  </si>
  <si>
    <t>维修提质改造</t>
  </si>
  <si>
    <t>红卫片豪州背</t>
  </si>
  <si>
    <t>2026.5.30</t>
  </si>
  <si>
    <t>更新抽水机埠设备及管道更换2000米</t>
  </si>
  <si>
    <t>解决村民农田灌溉，确保粮食生产</t>
  </si>
  <si>
    <t>大明山村</t>
  </si>
  <si>
    <t>环保竹炭加工厂</t>
  </si>
  <si>
    <t>大明山村豪坑片</t>
  </si>
  <si>
    <t>大明山村村委会</t>
  </si>
  <si>
    <t>环保碳加工</t>
  </si>
  <si>
    <t>每年可产生集体经济收入20万元</t>
  </si>
  <si>
    <t>利用本地竹资源，增加村集体经济，改善劳动就业。</t>
  </si>
  <si>
    <t>豪坑竹扫把加工厂工程</t>
  </si>
  <si>
    <t>大明山豪坑组</t>
  </si>
  <si>
    <t>竹扫把加工</t>
  </si>
  <si>
    <t>48户</t>
  </si>
  <si>
    <t>每年产生集体经济5万</t>
  </si>
  <si>
    <t>金盆柚种植基地</t>
  </si>
  <si>
    <t>大明山村四片区</t>
  </si>
  <si>
    <t>种植金盆柚</t>
  </si>
  <si>
    <t>发展庭院经济</t>
  </si>
  <si>
    <t>天龙村</t>
  </si>
  <si>
    <t>天龙村黄茶产业基地</t>
  </si>
  <si>
    <t>天龙村桂峰片</t>
  </si>
  <si>
    <t>天龙村村委会</t>
  </si>
  <si>
    <t>黄茶种植基地50亩</t>
  </si>
  <si>
    <t>脱贫户 40户.监测户2户</t>
  </si>
  <si>
    <t>黄茶基地可提供20多个岗位增加集体收入3万多元</t>
  </si>
  <si>
    <t>黄茶基地受益人口127人</t>
  </si>
  <si>
    <t>天龙村金盆柚产业基地</t>
  </si>
  <si>
    <t>天龙村长坪片.杉桥片</t>
  </si>
  <si>
    <t>金盆柚种植基地20亩</t>
  </si>
  <si>
    <t>金盆柚基地可提供5多个岗位增加集体收入1万多元</t>
  </si>
  <si>
    <t>金盆柚基地受益人口150多人，带动就业及增收</t>
  </si>
  <si>
    <t>天龙村黄精种植产业基地</t>
  </si>
  <si>
    <t>黄精种植基地30亩</t>
  </si>
  <si>
    <t>黄精种植基地可提供10多人就业增加集体收入1万多元</t>
  </si>
  <si>
    <t>黄精种植基地带动了林下经济，受益人口500多人</t>
  </si>
  <si>
    <t>竹坪片.天龙片.杉桥片田墈.港磡及水堰工程</t>
  </si>
  <si>
    <t>竹坪片.天龙片.杉桥片</t>
  </si>
  <si>
    <t>竹坪片田墈高3米长70米宽0.8米天龙片港磡长20米高5米宽1米，杉桥水堰维修80个立方</t>
  </si>
  <si>
    <t>竹坪片.天龙片.杉桥片的项目开展解决了20多亩水稻灌溉问题及出行安全</t>
  </si>
  <si>
    <t>田墈.港磡及水堰工程开展解决了农田的种植及出行安全受益人口500多人</t>
  </si>
  <si>
    <t>倒溪村</t>
  </si>
  <si>
    <t xml:space="preserve"> 10万亩楠竹基地开发</t>
  </si>
  <si>
    <t>倒
溪
村</t>
  </si>
  <si>
    <t>引进竹制品加工企业，流转楠竹林，楠竹修山，基地低改，盘活竹林资源，培育竹笋。</t>
  </si>
  <si>
    <t xml:space="preserve"> 盘活竹林资源，培育竹笋，提高竹子价值，让老百姓在家门口务工创业，实现增收致富。</t>
  </si>
  <si>
    <t>群众参与</t>
  </si>
  <si>
    <t>师堂片和泉水片农田水利基础设施建设</t>
  </si>
  <si>
    <t>师堂片、泉水片</t>
  </si>
  <si>
    <t>对师堂片和泉水片砖砌约1500米水渠，5道水堰维修,4处灌溉山塘蓄水功能维修恢复。</t>
  </si>
  <si>
    <t>倒溪村农田灌溉用，旱涝保收基础工程建设。</t>
  </si>
  <si>
    <t>屋场连接路硬化</t>
  </si>
  <si>
    <t>交通局</t>
  </si>
  <si>
    <t>公墓山连接路，师堂片屋场连接路，泉水片屋场连接路</t>
  </si>
  <si>
    <t>山区道路拓宽便于全村村民出行，保障会车、出行安全和畅通，降低运成本，为竹制品加工企业入村发展产业振兴乡村打下夯实的基础。</t>
  </si>
  <si>
    <t>主干河道治理</t>
  </si>
  <si>
    <t>水利局</t>
  </si>
  <si>
    <t xml:space="preserve"> 倒溪村6.7公里溪流全线两岸的田磡路磡进行护砌，河道疏浚</t>
  </si>
  <si>
    <t>恢复和提升河道功能，增强防洪排涝能力，改善水质和生态环境，为水生生物提供更好生存环境，</t>
  </si>
  <si>
    <t>张谷英村</t>
  </si>
  <si>
    <t>张谷英村红薯种植基地建设项目</t>
  </si>
  <si>
    <t>新建红薯种植基地10亩</t>
  </si>
  <si>
    <t>创建红薯种植基地</t>
  </si>
  <si>
    <t>带动农民发展产业、增加收入</t>
  </si>
  <si>
    <t>张谷英村金盆柚种植基地建设项目</t>
  </si>
  <si>
    <r>
      <rPr>
        <sz val="9"/>
        <rFont val="宋体"/>
        <charset val="134"/>
      </rPr>
      <t>新建金盆柚植基地</t>
    </r>
    <r>
      <rPr>
        <sz val="9"/>
        <rFont val="Times New Roman"/>
        <charset val="134"/>
      </rPr>
      <t>18</t>
    </r>
    <r>
      <rPr>
        <sz val="9"/>
        <rFont val="宋体"/>
        <charset val="134"/>
      </rPr>
      <t>亩</t>
    </r>
  </si>
  <si>
    <t>创建金盆柚植基地</t>
  </si>
  <si>
    <r>
      <rPr>
        <sz val="9"/>
        <rFont val="宋体"/>
        <charset val="134"/>
      </rPr>
      <t>龙头企业</t>
    </r>
    <r>
      <rPr>
        <sz val="9"/>
        <rFont val="Arial"/>
        <charset val="134"/>
      </rPr>
      <t>+</t>
    </r>
    <r>
      <rPr>
        <sz val="9"/>
        <rFont val="宋体"/>
        <charset val="134"/>
      </rPr>
      <t>合作社</t>
    </r>
    <r>
      <rPr>
        <sz val="9"/>
        <rFont val="Arial"/>
        <charset val="134"/>
      </rPr>
      <t>+</t>
    </r>
    <r>
      <rPr>
        <sz val="9"/>
        <rFont val="宋体"/>
        <charset val="134"/>
      </rPr>
      <t>基地</t>
    </r>
    <r>
      <rPr>
        <sz val="9"/>
        <rFont val="Arial"/>
        <charset val="134"/>
      </rPr>
      <t>+</t>
    </r>
    <r>
      <rPr>
        <sz val="9"/>
        <rFont val="宋体"/>
        <charset val="134"/>
      </rPr>
      <t>农户的模式，实现技术培训、统一管理、定价回收，带动农户增收</t>
    </r>
    <r>
      <rPr>
        <sz val="9"/>
        <rFont val="Arial"/>
        <charset val="134"/>
      </rPr>
      <t>‌</t>
    </r>
    <r>
      <rPr>
        <sz val="9"/>
        <rFont val="宋体"/>
        <charset val="134"/>
      </rPr>
      <t>。</t>
    </r>
  </si>
  <si>
    <t>张谷英村樟木冲水港护砌建设项目</t>
  </si>
  <si>
    <t>樟木冲水港护砌</t>
  </si>
  <si>
    <r>
      <rPr>
        <sz val="9"/>
        <rFont val="宋体"/>
        <charset val="134"/>
      </rPr>
      <t>通过护砌工程抵御水流侵蚀，防止岸坡坍塌，保障区域地质安全</t>
    </r>
    <r>
      <rPr>
        <sz val="9"/>
        <rFont val="Arial"/>
        <charset val="134"/>
      </rPr>
      <t>‌</t>
    </r>
  </si>
  <si>
    <t>通过政策引导和群众参与，实现工程效益与农民增收的双赢。</t>
  </si>
  <si>
    <t>大峰村</t>
  </si>
  <si>
    <t>大峰村道路硬化</t>
  </si>
  <si>
    <t>在大峰村内油化扩宽长3公里宽6米村级道路</t>
  </si>
  <si>
    <t>改善村级道路，方便村民出行，提升村民幸福感</t>
  </si>
  <si>
    <t>受益户为大峰村全体村民</t>
  </si>
  <si>
    <t>大峰村金盆柚种植</t>
  </si>
  <si>
    <t>大峰村内新建150亩的金盆柚种植基地</t>
  </si>
  <si>
    <t>双石片黄茶种植</t>
  </si>
  <si>
    <t>在大峰村双石片二房组尖山岭新建20亩黄茶种植基地</t>
  </si>
  <si>
    <t>黄茶基地供水设施建设</t>
  </si>
  <si>
    <t>在金西片黄茶基地修建三座供水塔，规格为5*5*3米，增设三个临时水泵站，铺设给水管道3000米</t>
  </si>
  <si>
    <t>保障黄茶基地的稳定发展</t>
  </si>
  <si>
    <t>王鸽养殖扩建</t>
  </si>
  <si>
    <t>对现有的鸽子养殖场地扩建，增加鸽子养殖到3000对</t>
  </si>
  <si>
    <t>大峰村灌排渠维修</t>
  </si>
  <si>
    <t>大峰村3公里灌排渠取污及维修</t>
  </si>
  <si>
    <t>方便村民种植水稻，提升村民幸福感</t>
  </si>
  <si>
    <t>五洋村</t>
  </si>
  <si>
    <t>五洋村下庄、大水、小水水堰水渠维修项目</t>
  </si>
  <si>
    <t>五洋村下庄、大水、小水片水堰、水渠500立方</t>
  </si>
  <si>
    <t>该项目方便五洋村下庄、大水、小水片水田灌溉，增强抗旱能力，总受益人口623户、1979人</t>
  </si>
  <si>
    <t>五洋村下庄、大水、小水片总受益人口623户、1979人</t>
  </si>
  <si>
    <t>渭洞村</t>
  </si>
  <si>
    <t>金盆柚种植（二期）</t>
  </si>
  <si>
    <t>渭洞村四维片</t>
  </si>
  <si>
    <t>四维片承包山地20亩，开挖平整种植金盆柚13200棵树苗</t>
  </si>
  <si>
    <t>增加劳动力10人增收，壮大集体经济收入。</t>
  </si>
  <si>
    <t>渭洞村全村1062户，3446人受益</t>
  </si>
  <si>
    <t>兰家冲机耕路建设</t>
  </si>
  <si>
    <t>机耕路全长2000米，宽4.5米，护砌石方100立方。</t>
  </si>
  <si>
    <t>目标1：机耕路全长2000米宽4.5米，护砌石方100立方。
目标2：机耕路硬化，田地生产带来很多便利，提高村民生产条件。
目标3：该项目方便村民农耕，树木生产运输便利，总受益人口136户，477人。</t>
  </si>
  <si>
    <t>总受益人口136户，477人。</t>
  </si>
  <si>
    <t>莲花湖村</t>
  </si>
  <si>
    <t>养生稻种植200亩</t>
  </si>
  <si>
    <t>养生稻种植260亩</t>
  </si>
  <si>
    <t>受益户为莲花湖村全体村民</t>
  </si>
  <si>
    <t>黄精种植</t>
  </si>
  <si>
    <t>黄精种植100亩</t>
  </si>
  <si>
    <t>金盆柚种植50亩</t>
  </si>
  <si>
    <t>河山洞道路硬化</t>
  </si>
  <si>
    <t>硬化道路4公里</t>
  </si>
  <si>
    <t>大坳悯港港墈护砌</t>
  </si>
  <si>
    <t>港墈护砌400米</t>
  </si>
  <si>
    <t>风水村</t>
  </si>
  <si>
    <t>风水村龙山百
合种植</t>
  </si>
  <si>
    <t>翻耕、育苗下种水肥一体化12亩龙山百合种植</t>
  </si>
  <si>
    <t>建成12亩水肥一体化龙山百合种植基地</t>
  </si>
  <si>
    <t>为村民增收1500元</t>
  </si>
  <si>
    <t>风水村金盆柚种植</t>
  </si>
  <si>
    <t>风水村烟冲山塘上坡</t>
  </si>
  <si>
    <t>翻耕、
育苗下种水肥一体化15亩金盆柚种植</t>
  </si>
  <si>
    <t>建成15亩水肥一体化金盆柚种植</t>
  </si>
  <si>
    <t>为村民增收1200元</t>
  </si>
  <si>
    <t>风水村水肥一体化工程建设</t>
  </si>
  <si>
    <t>水肥一体化</t>
  </si>
  <si>
    <t>完善60亩榴莲蜜薯基地升级</t>
  </si>
  <si>
    <t>为村民增收2000元</t>
  </si>
  <si>
    <t>风水村产业道路建设项目</t>
  </si>
  <si>
    <t>风水村寺湾片</t>
  </si>
  <si>
    <t>1.6公里道路建设</t>
  </si>
  <si>
    <t>完成1.6公里道路硬化</t>
  </si>
  <si>
    <t>为村民增收800元</t>
  </si>
  <si>
    <t>是</t>
  </si>
  <si>
    <t>对有产业发展意向的脱贫户、监测对象，发放产业启动资金或对产业发展具备一定规模、增收效果好的脱贫户、监测对象，以家庭为单位发放产业奖励补助，鼓励其发展产业致富。</t>
  </si>
  <si>
    <t>直接受益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</si>
</sst>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409]yyyy\-mm\-dd;@"/>
    <numFmt numFmtId="179" formatCode="0.00_);[Red]\(0.00\)"/>
    <numFmt numFmtId="180" formatCode="yyyy/m/d;@"/>
    <numFmt numFmtId="181" formatCode="0_ "/>
  </numFmts>
  <fonts count="60">
    <font>
      <sz val="11"/>
      <color theme="1"/>
      <name val="宋体"/>
      <charset val="134"/>
      <scheme val="minor"/>
    </font>
    <font>
      <sz val="11"/>
      <name val="宋体"/>
      <charset val="134"/>
      <scheme val="minor"/>
    </font>
    <font>
      <sz val="9"/>
      <name val="宋体"/>
      <charset val="134"/>
      <scheme val="minor"/>
    </font>
    <font>
      <sz val="11"/>
      <name val="宋体"/>
      <charset val="134"/>
    </font>
    <font>
      <sz val="12"/>
      <name val="宋体"/>
      <charset val="134"/>
    </font>
    <font>
      <sz val="8"/>
      <name val="宋体"/>
      <charset val="134"/>
    </font>
    <font>
      <b/>
      <sz val="18"/>
      <name val="宋体"/>
      <charset val="134"/>
    </font>
    <font>
      <b/>
      <sz val="18"/>
      <name val="宋体"/>
      <charset val="134"/>
      <scheme val="minor"/>
    </font>
    <font>
      <sz val="9"/>
      <name val="宋体"/>
      <charset val="134"/>
    </font>
    <font>
      <sz val="9"/>
      <name val="Times New Roman"/>
      <charset val="134"/>
    </font>
    <font>
      <sz val="9"/>
      <name val="方正书宋_GBK"/>
      <charset val="134"/>
    </font>
    <font>
      <sz val="9"/>
      <name val="方正黑体_GBK"/>
      <charset val="134"/>
    </font>
    <font>
      <sz val="9"/>
      <name val="仿宋_GB2312"/>
      <charset val="134"/>
    </font>
    <font>
      <sz val="9"/>
      <name val="宋体"/>
      <charset val="0"/>
      <scheme val="minor"/>
    </font>
    <font>
      <sz val="10"/>
      <name val="Arial"/>
      <charset val="0"/>
    </font>
    <font>
      <sz val="9"/>
      <name val="Arial"/>
      <charset val="0"/>
    </font>
    <font>
      <sz val="10"/>
      <name val="宋体"/>
      <charset val="134"/>
    </font>
    <font>
      <sz val="9"/>
      <name val="仿宋_GB2312"/>
      <charset val="0"/>
    </font>
    <font>
      <sz val="9"/>
      <name val="宋体"/>
      <charset val="0"/>
    </font>
    <font>
      <sz val="9"/>
      <name val="黑体"/>
      <charset val="134"/>
    </font>
    <font>
      <sz val="11"/>
      <color theme="1"/>
      <name val="宋体"/>
      <charset val="134"/>
    </font>
    <font>
      <sz val="18"/>
      <color theme="1"/>
      <name val="方正小标宋简体"/>
      <charset val="134"/>
    </font>
    <font>
      <sz val="12"/>
      <color theme="1"/>
      <name val="宋体"/>
      <charset val="134"/>
    </font>
    <font>
      <sz val="10.5"/>
      <color theme="1"/>
      <name val="仿宋_GB2312"/>
      <charset val="134"/>
    </font>
    <font>
      <sz val="10.5"/>
      <color theme="1"/>
      <name val="Times New Roman"/>
      <charset val="134"/>
    </font>
    <font>
      <b/>
      <sz val="10.5"/>
      <color theme="1"/>
      <name val="仿宋_GB2312"/>
      <charset val="134"/>
    </font>
    <font>
      <b/>
      <sz val="10.5"/>
      <color theme="1"/>
      <name val="Times New Roman"/>
      <charset val="134"/>
    </font>
    <font>
      <b/>
      <sz val="9"/>
      <name val="宋体"/>
      <charset val="134"/>
    </font>
    <font>
      <sz val="9"/>
      <color theme="1"/>
      <name val="宋体"/>
      <charset val="134"/>
    </font>
    <font>
      <sz val="9"/>
      <color theme="1"/>
      <name val="Times New Roman"/>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0"/>
    </font>
    <font>
      <sz val="9"/>
      <name val="Arial"/>
      <charset val="134"/>
    </font>
    <font>
      <sz val="12"/>
      <color theme="1"/>
      <name val="Times New Roman"/>
      <charset val="134"/>
    </font>
    <font>
      <sz val="9"/>
      <name val="Times New Roman"/>
      <charset val="0"/>
    </font>
    <font>
      <sz val="9"/>
      <name val="Segoe UI"/>
      <charset val="134"/>
    </font>
    <font>
      <sz val="9"/>
      <name val="仿宋"/>
      <charset val="134"/>
    </font>
    <font>
      <b/>
      <sz val="9"/>
      <name val="宋体"/>
      <charset val="134"/>
      <scheme val="minor"/>
    </font>
    <font>
      <b/>
      <sz val="9"/>
      <name val="宋体"/>
      <charset val="0"/>
      <scheme val="minor"/>
    </font>
    <font>
      <sz val="10.5"/>
      <color theme="1"/>
      <name val="宋体"/>
      <charset val="134"/>
    </font>
    <font>
      <sz val="18"/>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indexed="0"/>
      </right>
      <top/>
      <bottom/>
      <diagonal/>
    </border>
    <border>
      <left style="thin">
        <color indexed="0"/>
      </left>
      <right style="thin">
        <color indexed="0"/>
      </right>
      <top/>
      <bottom/>
      <diagonal/>
    </border>
    <border>
      <left style="thin">
        <color indexed="0"/>
      </left>
      <right/>
      <top/>
      <bottom/>
      <diagonal/>
    </border>
    <border>
      <left/>
      <right style="thin">
        <color indexed="0"/>
      </right>
      <top style="thin">
        <color indexed="0"/>
      </top>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auto="1"/>
      </left>
      <right/>
      <top style="thin">
        <color auto="1"/>
      </top>
      <bottom/>
      <diagonal/>
    </border>
    <border>
      <left style="thin">
        <color auto="1"/>
      </left>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2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7" applyNumberFormat="0" applyFill="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8" fillId="0" borderId="0" applyNumberFormat="0" applyFill="0" applyBorder="0" applyAlignment="0" applyProtection="0">
      <alignment vertical="center"/>
    </xf>
    <xf numFmtId="0" fontId="39" fillId="3" borderId="29" applyNumberFormat="0" applyAlignment="0" applyProtection="0">
      <alignment vertical="center"/>
    </xf>
    <xf numFmtId="0" fontId="40" fillId="4" borderId="30" applyNumberFormat="0" applyAlignment="0" applyProtection="0">
      <alignment vertical="center"/>
    </xf>
    <xf numFmtId="0" fontId="41" fillId="4" borderId="29" applyNumberFormat="0" applyAlignment="0" applyProtection="0">
      <alignment vertical="center"/>
    </xf>
    <xf numFmtId="0" fontId="42" fillId="5" borderId="31" applyNumberFormat="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0" fillId="0" borderId="0">
      <alignment vertical="center"/>
    </xf>
  </cellStyleXfs>
  <cellXfs count="145">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Border="1" applyAlignment="1">
      <alignment horizontal="center" vertical="center"/>
    </xf>
    <xf numFmtId="0" fontId="1"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4"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Border="1">
      <alignment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0" xfId="0" applyFont="1" applyFill="1" applyBorder="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0" xfId="0" applyFont="1" applyFill="1" applyBorder="1">
      <alignment vertical="center"/>
    </xf>
    <xf numFmtId="0" fontId="11" fillId="0" borderId="2" xfId="0" applyFont="1" applyFill="1" applyBorder="1" applyAlignment="1">
      <alignment horizontal="center" vertical="center" wrapText="1"/>
    </xf>
    <xf numFmtId="58" fontId="8"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57" fontId="2"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57" fontId="2"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2" fillId="0" borderId="0" xfId="0" applyFont="1" applyFill="1" applyAlignment="1">
      <alignment horizontal="center" vertical="center" wrapText="1"/>
    </xf>
    <xf numFmtId="0" fontId="17" fillId="0"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2" xfId="0" applyFont="1" applyFill="1" applyBorder="1" applyAlignment="1" applyProtection="1">
      <alignment horizontal="center" vertical="center" wrapText="1"/>
    </xf>
    <xf numFmtId="0" fontId="13" fillId="0" borderId="12" xfId="0" applyFont="1" applyFill="1" applyBorder="1" applyAlignment="1">
      <alignment horizontal="center" vertical="center" wrapText="1"/>
    </xf>
    <xf numFmtId="176" fontId="2" fillId="0" borderId="12" xfId="0" applyNumberFormat="1"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2" fillId="0" borderId="20" xfId="0" applyFont="1" applyFill="1" applyBorder="1" applyAlignment="1">
      <alignment horizontal="center" vertical="center" wrapText="1"/>
    </xf>
    <xf numFmtId="57" fontId="2" fillId="0" borderId="14"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57" fontId="2" fillId="0" borderId="12"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0" xfId="0"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8" fillId="0" borderId="2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5"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9" fillId="0" borderId="0" xfId="0" applyFont="1" applyFill="1" applyAlignment="1">
      <alignment horizontal="center" vertical="center" wrapText="1"/>
    </xf>
    <xf numFmtId="181" fontId="8" fillId="0" borderId="1" xfId="0" applyNumberFormat="1" applyFont="1" applyFill="1" applyBorder="1" applyAlignment="1">
      <alignment horizontal="center" vertical="center" wrapText="1"/>
    </xf>
    <xf numFmtId="0" fontId="2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7" fillId="0"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4" fillId="0" borderId="1" xfId="0" applyFont="1" applyBorder="1" applyAlignment="1">
      <alignment horizontal="justify" vertical="center"/>
    </xf>
    <xf numFmtId="0" fontId="29" fillId="0" borderId="1" xfId="0" applyFont="1" applyBorder="1" applyAlignment="1">
      <alignment horizontal="center" vertical="center"/>
    </xf>
    <xf numFmtId="0" fontId="0" fillId="0" borderId="1" xfId="0" applyBorder="1" applyAlignment="1">
      <alignment horizontal="center" vertical="center"/>
    </xf>
    <xf numFmtId="0" fontId="24" fillId="0" borderId="1" xfId="0" applyFont="1" applyBorder="1" applyAlignment="1">
      <alignment horizontal="justify" vertical="top" wrapText="1"/>
    </xf>
    <xf numFmtId="0" fontId="26" fillId="0" borderId="1" xfId="0" applyFont="1" applyBorder="1" applyAlignment="1">
      <alignment horizontal="center" vertical="top" wrapText="1"/>
    </xf>
    <xf numFmtId="0" fontId="30" fillId="0" borderId="0" xfId="0" applyFont="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40"/>
  <sheetViews>
    <sheetView tabSelected="1" workbookViewId="0">
      <selection activeCell="A2" sqref="A2:M2"/>
    </sheetView>
  </sheetViews>
  <sheetFormatPr defaultColWidth="9" defaultRowHeight="13.5"/>
  <cols>
    <col min="2" max="2" width="19.1333333333333" customWidth="1"/>
    <col min="4" max="4" width="10.6666666666667"/>
    <col min="6" max="6" width="9.66666666666667"/>
    <col min="12" max="12" width="10.1083333333333"/>
    <col min="13" max="13" width="10.5" customWidth="1"/>
  </cols>
  <sheetData>
    <row r="1" customFormat="1" ht="24" customHeight="1" spans="1:13">
      <c r="A1" s="124"/>
    </row>
    <row r="2" customFormat="1" ht="61" customHeight="1" spans="1:13">
      <c r="A2" s="125" t="s">
        <v>0</v>
      </c>
      <c r="B2" s="125"/>
      <c r="C2" s="125"/>
      <c r="D2" s="125"/>
      <c r="E2" s="125"/>
      <c r="F2" s="125"/>
      <c r="G2" s="125"/>
      <c r="H2" s="125"/>
      <c r="I2" s="125"/>
      <c r="J2" s="125"/>
      <c r="K2" s="125"/>
      <c r="L2" s="125"/>
      <c r="M2" s="125"/>
    </row>
    <row r="3" customFormat="1" ht="33" customHeight="1" spans="1:13">
      <c r="A3" s="126" t="s">
        <v>1</v>
      </c>
      <c r="B3" s="126"/>
      <c r="C3" s="126"/>
      <c r="D3" s="126"/>
      <c r="E3" s="126"/>
      <c r="F3" s="126"/>
      <c r="G3" s="126"/>
      <c r="H3" s="126"/>
      <c r="I3" s="126"/>
      <c r="J3" s="126"/>
      <c r="K3" s="126"/>
      <c r="L3" s="126"/>
      <c r="M3" s="126"/>
    </row>
    <row r="4" customFormat="1" ht="15" customHeight="1" spans="1:13">
      <c r="A4" s="127" t="s">
        <v>2</v>
      </c>
      <c r="B4" s="127" t="s">
        <v>3</v>
      </c>
      <c r="C4" s="128" t="s">
        <v>4</v>
      </c>
      <c r="D4" s="127" t="s">
        <v>5</v>
      </c>
      <c r="E4" s="127"/>
      <c r="F4" s="127"/>
      <c r="G4" s="127" t="s">
        <v>6</v>
      </c>
      <c r="H4" s="127"/>
      <c r="I4" s="127"/>
      <c r="J4" s="127"/>
      <c r="K4" s="127"/>
      <c r="L4" s="127"/>
      <c r="M4" s="127" t="s">
        <v>7</v>
      </c>
    </row>
    <row r="5" customFormat="1" ht="15" customHeight="1" spans="1:13">
      <c r="A5" s="127"/>
      <c r="B5" s="127"/>
      <c r="C5" s="128"/>
      <c r="D5" s="128" t="s">
        <v>8</v>
      </c>
      <c r="E5" s="127" t="s">
        <v>9</v>
      </c>
      <c r="F5" s="127"/>
      <c r="G5" s="128" t="s">
        <v>10</v>
      </c>
      <c r="H5" s="128" t="s">
        <v>11</v>
      </c>
      <c r="I5" s="128" t="s">
        <v>12</v>
      </c>
      <c r="J5" s="127" t="s">
        <v>9</v>
      </c>
      <c r="K5" s="127"/>
      <c r="L5" s="127"/>
      <c r="M5" s="127"/>
    </row>
    <row r="6" customFormat="1" ht="63" customHeight="1" spans="1:13">
      <c r="A6" s="127"/>
      <c r="B6" s="127"/>
      <c r="C6" s="128"/>
      <c r="D6" s="127"/>
      <c r="E6" s="128" t="s">
        <v>13</v>
      </c>
      <c r="F6" s="128" t="s">
        <v>14</v>
      </c>
      <c r="G6" s="127"/>
      <c r="H6" s="127"/>
      <c r="I6" s="127"/>
      <c r="J6" s="128" t="s">
        <v>15</v>
      </c>
      <c r="K6" s="128" t="s">
        <v>16</v>
      </c>
      <c r="L6" s="128" t="s">
        <v>17</v>
      </c>
      <c r="M6" s="127"/>
    </row>
    <row r="7" customFormat="1" ht="30" customHeight="1" spans="1:13">
      <c r="A7" s="129"/>
      <c r="B7" s="130" t="s">
        <v>18</v>
      </c>
      <c r="C7" s="131">
        <f t="shared" ref="C7:I7" si="0">C8+C14+C20+C25</f>
        <v>439</v>
      </c>
      <c r="D7" s="131">
        <f t="shared" si="0"/>
        <v>30356.405</v>
      </c>
      <c r="E7" s="131">
        <f t="shared" si="0"/>
        <v>21185</v>
      </c>
      <c r="F7" s="131">
        <f t="shared" si="0"/>
        <v>8621.905</v>
      </c>
      <c r="G7" s="131">
        <v>192</v>
      </c>
      <c r="H7" s="131">
        <v>25056</v>
      </c>
      <c r="I7" s="131">
        <v>27633</v>
      </c>
      <c r="J7" s="131">
        <v>46</v>
      </c>
      <c r="K7" s="131">
        <v>9890</v>
      </c>
      <c r="L7" s="131">
        <v>10210</v>
      </c>
      <c r="M7" s="132"/>
    </row>
    <row r="8" customFormat="1" ht="30" customHeight="1" spans="1:13">
      <c r="A8" s="129"/>
      <c r="B8" s="133" t="s">
        <v>19</v>
      </c>
      <c r="C8" s="132">
        <f>SUM(C9:C13)</f>
        <v>272</v>
      </c>
      <c r="D8" s="132">
        <f>SUM(D9:D13)</f>
        <v>21073.605</v>
      </c>
      <c r="E8" s="132">
        <f>SUM(E9:E13)</f>
        <v>14600</v>
      </c>
      <c r="F8" s="132">
        <f>SUM(F9:F13)</f>
        <v>6108.105</v>
      </c>
      <c r="G8" s="132">
        <v>192</v>
      </c>
      <c r="H8" s="132">
        <v>19950</v>
      </c>
      <c r="I8" s="132">
        <v>16000</v>
      </c>
      <c r="J8" s="134">
        <v>46</v>
      </c>
      <c r="K8" s="134">
        <v>5570</v>
      </c>
      <c r="L8" s="132">
        <v>10210</v>
      </c>
      <c r="M8" s="132"/>
    </row>
    <row r="9" customFormat="1" ht="29" customHeight="1" spans="1:13">
      <c r="A9" s="129"/>
      <c r="B9" s="131" t="s">
        <v>20</v>
      </c>
      <c r="C9" s="20">
        <f>COUNTIF(岳阳县2026年度巩固拓展脱贫攻坚成果和乡村振兴项目库入库项目!C6:C444,"生产项目")</f>
        <v>121</v>
      </c>
      <c r="D9" s="20">
        <f>SUMIF(岳阳县2026年度巩固拓展脱贫攻坚成果和乡村振兴项目库入库项目!C6:C444,"生产项目",岳阳县2026年度巩固拓展脱贫攻坚成果和乡村振兴项目库入库项目!N6:N444)</f>
        <v>5221.835</v>
      </c>
      <c r="E9" s="20">
        <f>SUMIF(岳阳县2026年度巩固拓展脱贫攻坚成果和乡村振兴项目库入库项目!C6:C444,"生产项目",岳阳县2026年度巩固拓展脱贫攻坚成果和乡村振兴项目库入库项目!O6:O444)</f>
        <v>3204.5</v>
      </c>
      <c r="F9" s="20">
        <f>SUMIF(岳阳县2026年度巩固拓展脱贫攻坚成果和乡村振兴项目库入库项目!C6:C444,"生产项目",岳阳县2026年度巩固拓展脱贫攻坚成果和乡村振兴项目库入库项目!P6:P444)</f>
        <v>1762.335</v>
      </c>
      <c r="G9" s="135">
        <v>192</v>
      </c>
      <c r="H9" s="135">
        <v>19950</v>
      </c>
      <c r="I9" s="135">
        <v>16000</v>
      </c>
      <c r="J9" s="20">
        <v>46</v>
      </c>
      <c r="K9" s="20">
        <v>3320</v>
      </c>
      <c r="L9" s="20">
        <v>6640</v>
      </c>
      <c r="M9" s="132"/>
    </row>
    <row r="10" customFormat="1" ht="30" customHeight="1" spans="1:13">
      <c r="A10" s="129"/>
      <c r="B10" s="131" t="s">
        <v>21</v>
      </c>
      <c r="C10" s="20">
        <f>COUNTIF(岳阳县2026年度巩固拓展脱贫攻坚成果和乡村振兴项目库入库项目!C6:C444,"加工流通项目")</f>
        <v>6</v>
      </c>
      <c r="D10" s="20">
        <f>SUMIF(岳阳县2026年度巩固拓展脱贫攻坚成果和乡村振兴项目库入库项目!C6:C444,"加工流通项目",岳阳县2026年度巩固拓展脱贫攻坚成果和乡村振兴项目库入库项目!N6:N444)</f>
        <v>2155</v>
      </c>
      <c r="E10" s="20">
        <f>SUMIF(岳阳县2026年度巩固拓展脱贫攻坚成果和乡村振兴项目库入库项目!C6:C444,"加工流通项目",岳阳县2026年度巩固拓展脱贫攻坚成果和乡村振兴项目库入库项目!O6:O444)</f>
        <v>275</v>
      </c>
      <c r="F10" s="20">
        <f>SUMIF(岳阳县2026年度巩固拓展脱贫攻坚成果和乡村振兴项目库入库项目!C6:C444,"加工流通项目",岳阳县2026年度巩固拓展脱贫攻坚成果和乡村振兴项目库入库项目!P6:P444)</f>
        <v>1850</v>
      </c>
      <c r="G10" s="20">
        <f>SUMIF(岳阳县2026年度巩固拓展脱贫攻坚成果和乡村振兴项目库入库项目!C6:C444,"加工流通项目",岳阳县2026年度巩固拓展脱贫攻坚成果和乡村振兴项目库入库项目!Q6:Q444)</f>
        <v>6</v>
      </c>
      <c r="H10" s="20">
        <f>SUMIF(岳阳县2026年度巩固拓展脱贫攻坚成果和乡村振兴项目库入库项目!C6:C444,"加工流通项目",岳阳县2026年度巩固拓展脱贫攻坚成果和乡村振兴项目库入库项目!R6:R444)</f>
        <v>3395</v>
      </c>
      <c r="I10" s="20">
        <f>SUMIF(岳阳县2026年度巩固拓展脱贫攻坚成果和乡村振兴项目库入库项目!C6:C444,"加工流通项目",岳阳县2026年度巩固拓展脱贫攻坚成果和乡村振兴项目库入库项目!S6:S444)</f>
        <v>13040</v>
      </c>
      <c r="J10" s="20">
        <f>SUMIF(岳阳县2026年度巩固拓展脱贫攻坚成果和乡村振兴项目库入库项目!C6:C444,"加工流通项目",岳阳县2026年度巩固拓展脱贫攻坚成果和乡村振兴项目库入库项目!T6:T444)</f>
        <v>5</v>
      </c>
      <c r="K10" s="20">
        <f>SUMIF(岳阳县2026年度巩固拓展脱贫攻坚成果和乡村振兴项目库入库项目!C6:C444,"加工流通项目",岳阳县2026年度巩固拓展脱贫攻坚成果和乡村振兴项目库入库项目!U6:U444)</f>
        <v>269</v>
      </c>
      <c r="L10" s="20">
        <f>SUMIF(岳阳县2026年度巩固拓展脱贫攻坚成果和乡村振兴项目库入库项目!C6:C444,"加工流通项目",岳阳县2026年度巩固拓展脱贫攻坚成果和乡村振兴项目库入库项目!V6:V444)</f>
        <v>821</v>
      </c>
      <c r="M10" s="136"/>
    </row>
    <row r="11" customFormat="1" ht="30" customHeight="1" spans="1:13">
      <c r="A11" s="129"/>
      <c r="B11" s="131" t="s">
        <v>22</v>
      </c>
      <c r="C11" s="20">
        <f>COUNTIF(岳阳县2026年度巩固拓展脱贫攻坚成果和乡村振兴项目库入库项目!C6:C444,"配套基础设施项目")</f>
        <v>138</v>
      </c>
      <c r="D11" s="20">
        <f>SUMIF(岳阳县2026年度巩固拓展脱贫攻坚成果和乡村振兴项目库入库项目!C6:C444,"配套基础设施项目",岳阳县2026年度巩固拓展脱贫攻坚成果和乡村振兴项目库入库项目!N6:N444)</f>
        <v>12572.77</v>
      </c>
      <c r="E11" s="20">
        <f>SUMIF(岳阳县2026年度巩固拓展脱贫攻坚成果和乡村振兴项目库入库项目!C6:C444,"配套基础设施项目",岳阳县2026年度巩固拓展脱贫攻坚成果和乡村振兴项目库入库项目!O6:O444)</f>
        <v>10012.5</v>
      </c>
      <c r="F11" s="20">
        <f>SUMIF(岳阳县2026年度巩固拓展脱贫攻坚成果和乡村振兴项目库入库项目!C6:C444,"配套基础设施项目",岳阳县2026年度巩固拓展脱贫攻坚成果和乡村振兴项目库入库项目!P6:P444)</f>
        <v>2479.77</v>
      </c>
      <c r="G11" s="137">
        <v>192</v>
      </c>
      <c r="H11" s="138">
        <v>19950</v>
      </c>
      <c r="I11" s="138">
        <v>16000</v>
      </c>
      <c r="J11" s="20">
        <f>SUMIF(岳阳县2026年度巩固拓展脱贫攻坚成果和乡村振兴项目库入库项目!C6:C444,"配套基础设施项目",岳阳县2026年度巩固拓展脱贫攻坚成果和乡村振兴项目库入库项目!T6:T444)</f>
        <v>155</v>
      </c>
      <c r="K11" s="20">
        <f>SUMIF(岳阳县2026年度巩固拓展脱贫攻坚成果和乡村振兴项目库入库项目!C6:C444,"配套基础设施项目",岳阳县2026年度巩固拓展脱贫攻坚成果和乡村振兴项目库入库项目!U6:U444)</f>
        <v>5379</v>
      </c>
      <c r="L11" s="20">
        <f>SUMIF(岳阳县2026年度巩固拓展脱贫攻坚成果和乡村振兴项目库入库项目!C6:C444,"配套基础设施项目",岳阳县2026年度巩固拓展脱贫攻坚成果和乡村振兴项目库入库项目!V6:V444)</f>
        <v>13835</v>
      </c>
      <c r="M11" s="136"/>
    </row>
    <row r="12" customFormat="1" ht="30" customHeight="1" spans="1:13">
      <c r="A12" s="129"/>
      <c r="B12" s="136" t="s">
        <v>23</v>
      </c>
      <c r="C12" s="20">
        <f>COUNTIF(岳阳县2026年度巩固拓展脱贫攻坚成果和乡村振兴项目库入库项目!C6:C444,"产业服务支撑项目")</f>
        <v>5</v>
      </c>
      <c r="D12" s="20">
        <f>SUMIF(岳阳县2026年度巩固拓展脱贫攻坚成果和乡村振兴项目库入库项目!C6:C444,"产业服务支撑项目",岳阳县2026年度巩固拓展脱贫攻坚成果和乡村振兴项目库入库项目!N6:N444)</f>
        <v>144</v>
      </c>
      <c r="E12" s="20">
        <f>SUMIF(岳阳县2026年度巩固拓展脱贫攻坚成果和乡村振兴项目库入库项目!C6:C444,"产业服务支撑项目",岳阳县2026年度巩固拓展脱贫攻坚成果和乡村振兴项目库入库项目!O6:O444)</f>
        <v>128</v>
      </c>
      <c r="F12" s="20">
        <f>SUMIF(岳阳县2026年度巩固拓展脱贫攻坚成果和乡村振兴项目库入库项目!C6:C444,"产业服务支撑项目",岳阳县2026年度巩固拓展脱贫攻坚成果和乡村振兴项目库入库项目!P6:P444)</f>
        <v>16</v>
      </c>
      <c r="G12" s="20">
        <f>SUMIF(岳阳县2026年度巩固拓展脱贫攻坚成果和乡村振兴项目库入库项目!C6:C444,"产业服务支撑项目",岳阳县2026年度巩固拓展脱贫攻坚成果和乡村振兴项目库入库项目!Q6:Q444)</f>
        <v>5</v>
      </c>
      <c r="H12" s="20">
        <f>SUMIF(岳阳县2026年度巩固拓展脱贫攻坚成果和乡村振兴项目库入库项目!C6:C444,"产业服务支撑项目",岳阳县2026年度巩固拓展脱贫攻坚成果和乡村振兴项目库入库项目!R6:R444)</f>
        <v>5779</v>
      </c>
      <c r="I12" s="20">
        <f>SUMIF(岳阳县2026年度巩固拓展脱贫攻坚成果和乡村振兴项目库入库项目!C6:C444,"产业服务支撑项目",岳阳县2026年度巩固拓展脱贫攻坚成果和乡村振兴项目库入库项目!S6:S444)</f>
        <v>21733</v>
      </c>
      <c r="J12" s="20">
        <f>SUMIF(岳阳县2026年度巩固拓展脱贫攻坚成果和乡村振兴项目库入库项目!C6:C444,"产业服务支撑项目",岳阳县2026年度巩固拓展脱贫攻坚成果和乡村振兴项目库入库项目!T6:T444)</f>
        <v>2</v>
      </c>
      <c r="K12" s="20">
        <f>SUMIF(岳阳县2026年度巩固拓展脱贫攻坚成果和乡村振兴项目库入库项目!C6:C444,"产业服务支撑项目",岳阳县2026年度巩固拓展脱贫攻坚成果和乡村振兴项目库入库项目!U6:U444)</f>
        <v>372</v>
      </c>
      <c r="L12" s="20">
        <f>SUMIF(岳阳县2026年度巩固拓展脱贫攻坚成果和乡村振兴项目库入库项目!C6:C444,"产业服务支撑项目",岳阳县2026年度巩固拓展脱贫攻坚成果和乡村振兴项目库入库项目!V6:V444)</f>
        <v>949</v>
      </c>
      <c r="M12" s="136"/>
    </row>
    <row r="13" customFormat="1" ht="30" customHeight="1" spans="1:13">
      <c r="A13" s="139"/>
      <c r="B13" s="136" t="s">
        <v>24</v>
      </c>
      <c r="C13" s="20">
        <f>COUNTIF(岳阳县2026年度巩固拓展脱贫攻坚成果和乡村振兴项目库入库项目!C6:C444,"金融保险配套项目")</f>
        <v>2</v>
      </c>
      <c r="D13" s="20">
        <f>SUMIF(岳阳县2026年度巩固拓展脱贫攻坚成果和乡村振兴项目库入库项目!C6:C444,"金融保险配套项目",岳阳县2026年度巩固拓展脱贫攻坚成果和乡村振兴项目库入库项目!N6:N444)</f>
        <v>980</v>
      </c>
      <c r="E13" s="20">
        <f>SUMIF(岳阳县2026年度巩固拓展脱贫攻坚成果和乡村振兴项目库入库项目!C6:C444,"金融保险配套项目",岳阳县2026年度巩固拓展脱贫攻坚成果和乡村振兴项目库入库项目!O6:O444)</f>
        <v>980</v>
      </c>
      <c r="F13" s="20">
        <f>SUMIF(岳阳县2026年度巩固拓展脱贫攻坚成果和乡村振兴项目库入库项目!C6:C444,"金融保险配套项目",岳阳县2026年度巩固拓展脱贫攻坚成果和乡村振兴项目库入库项目!P6:P444)</f>
        <v>0</v>
      </c>
      <c r="G13" s="137">
        <v>192</v>
      </c>
      <c r="H13" s="138">
        <v>19950</v>
      </c>
      <c r="I13" s="138">
        <v>16000</v>
      </c>
      <c r="J13" s="140">
        <f>SUMIF(岳阳县2026年度巩固拓展脱贫攻坚成果和乡村振兴项目库入库项目!C6:C444,"金融保险配套项目",岳阳县2026年度巩固拓展脱贫攻坚成果和乡村振兴项目库入库项目!T6:T444)</f>
        <v>92</v>
      </c>
      <c r="K13" s="141">
        <f>SUMIF(岳阳县2026年度巩固拓展脱贫攻坚成果和乡村振兴项目库入库项目!C6:C444,"金融保险配套项目",岳阳县2026年度巩固拓展脱贫攻坚成果和乡村振兴项目库入库项目!U6:U444)</f>
        <v>2450</v>
      </c>
      <c r="L13" s="141">
        <f>SUMIF(岳阳县2026年度巩固拓展脱贫攻坚成果和乡村振兴项目库入库项目!C6:C444,"金融保险配套项目",岳阳县2026年度巩固拓展脱贫攻坚成果和乡村振兴项目库入库项目!V6:V444)</f>
        <v>4000</v>
      </c>
      <c r="M13" s="136"/>
    </row>
    <row r="14" customFormat="1" ht="30" customHeight="1" spans="1:13">
      <c r="A14" s="139"/>
      <c r="B14" s="133" t="s">
        <v>25</v>
      </c>
      <c r="C14" s="131">
        <f>SUM(C15:C19)</f>
        <v>13</v>
      </c>
      <c r="D14" s="131">
        <f>SUM(D15:D19)</f>
        <v>1508</v>
      </c>
      <c r="E14" s="131">
        <f>SUM(E15:E19)</f>
        <v>1518</v>
      </c>
      <c r="F14" s="131">
        <f>SUM(F15:F19)</f>
        <v>15</v>
      </c>
      <c r="G14" s="131">
        <v>192</v>
      </c>
      <c r="H14" s="131">
        <v>2576</v>
      </c>
      <c r="I14" s="131">
        <v>5906</v>
      </c>
      <c r="J14" s="131">
        <v>46</v>
      </c>
      <c r="K14" s="131">
        <v>2576</v>
      </c>
      <c r="L14" s="131">
        <v>5906</v>
      </c>
      <c r="M14" s="136"/>
    </row>
    <row r="15" customFormat="1" ht="30" customHeight="1" spans="1:13">
      <c r="A15" s="139"/>
      <c r="B15" s="136" t="s">
        <v>26</v>
      </c>
      <c r="C15" s="20">
        <f>COUNTIF(岳阳县2026年度巩固拓展脱贫攻坚成果和乡村振兴项目库入库项目!C6:C444,"务工补助")</f>
        <v>10</v>
      </c>
      <c r="D15" s="20">
        <f>SUMIF(岳阳县2026年度巩固拓展脱贫攻坚成果和乡村振兴项目库入库项目!C6:C444,"务工补助",岳阳县2026年度巩固拓展脱贫攻坚成果和乡村振兴项目库入库项目!N6:N444)</f>
        <v>528</v>
      </c>
      <c r="E15" s="20">
        <f>SUMIF(岳阳县2026年度巩固拓展脱贫攻坚成果和乡村振兴项目库入库项目!C6:C444,"务工补助",岳阳县2026年度巩固拓展脱贫攻坚成果和乡村振兴项目库入库项目!O6:O444)</f>
        <v>553</v>
      </c>
      <c r="F15" s="20">
        <f>SUMIF(岳阳县2026年度巩固拓展脱贫攻坚成果和乡村振兴项目库入库项目!C6:C444,"务工补助",岳阳县2026年度巩固拓展脱贫攻坚成果和乡村振兴项目库入库项目!P6:P444)</f>
        <v>0</v>
      </c>
      <c r="G15" s="20">
        <v>192</v>
      </c>
      <c r="H15" s="20">
        <f>SUMIF(岳阳县2026年度巩固拓展脱贫攻坚成果和乡村振兴项目库入库项目!C6:C444,"务工补助",岳阳县2026年度巩固拓展脱贫攻坚成果和乡村振兴项目库入库项目!R6:R444)</f>
        <v>6176</v>
      </c>
      <c r="I15" s="20">
        <f>SUMIF(岳阳县2026年度巩固拓展脱贫攻坚成果和乡村振兴项目库入库项目!C6:C444,"务工补助",岳阳县2026年度巩固拓展脱贫攻坚成果和乡村振兴项目库入库项目!S6:S444)</f>
        <v>18141</v>
      </c>
      <c r="J15" s="20">
        <v>46</v>
      </c>
      <c r="K15" s="20">
        <f>SUMIF(岳阳县2026年度巩固拓展脱贫攻坚成果和乡村振兴项目库入库项目!C6:C444,"务工补助",岳阳县2026年度巩固拓展脱贫攻坚成果和乡村振兴项目库入库项目!U6:U444)</f>
        <v>3662</v>
      </c>
      <c r="L15" s="20">
        <f>SUMIF(岳阳县2026年度巩固拓展脱贫攻坚成果和乡村振兴项目库入库项目!C6:C444,"务工补助",岳阳县2026年度巩固拓展脱贫攻坚成果和乡村振兴项目库入库项目!V6:V444)</f>
        <v>10755</v>
      </c>
      <c r="M15" s="136"/>
    </row>
    <row r="16" customFormat="1" ht="30" customHeight="1" spans="1:13">
      <c r="A16" s="139"/>
      <c r="B16" s="136" t="s">
        <v>27</v>
      </c>
      <c r="C16" s="20">
        <f>COUNTIF(岳阳县2026年度巩固拓展脱贫攻坚成果和乡村振兴项目库入库项目!C6:C444,"就业")</f>
        <v>2</v>
      </c>
      <c r="D16" s="20">
        <f>SUMIF(岳阳县2026年度巩固拓展脱贫攻坚成果和乡村振兴项目库入库项目!C6:C444,"就业",岳阳县2026年度巩固拓展脱贫攻坚成果和乡村振兴项目库入库项目!N6:N444)</f>
        <v>80</v>
      </c>
      <c r="E16" s="20">
        <f>SUMIF(岳阳县2026年度巩固拓展脱贫攻坚成果和乡村振兴项目库入库项目!C6:C444,"就业",岳阳县2026年度巩固拓展脱贫攻坚成果和乡村振兴项目库入库项目!O6:O444)</f>
        <v>65</v>
      </c>
      <c r="F16" s="20">
        <f>SUMIF(岳阳县2026年度巩固拓展脱贫攻坚成果和乡村振兴项目库入库项目!C6:C444,"就业",岳阳县2026年度巩固拓展脱贫攻坚成果和乡村振兴项目库入库项目!P6:P444)</f>
        <v>15</v>
      </c>
      <c r="G16" s="20">
        <v>29</v>
      </c>
      <c r="H16" s="20">
        <f>SUMIF(岳阳县2026年度巩固拓展脱贫攻坚成果和乡村振兴项目库入库项目!C6:C444,"就业",岳阳县2026年度巩固拓展脱贫攻坚成果和乡村振兴项目库入库项目!R6:R444)</f>
        <v>161</v>
      </c>
      <c r="I16" s="20">
        <f>SUMIF(岳阳县2026年度巩固拓展脱贫攻坚成果和乡村振兴项目库入库项目!C6:C444,"就业",岳阳县2026年度巩固拓展脱贫攻坚成果和乡村振兴项目库入库项目!S6:S444)</f>
        <v>356</v>
      </c>
      <c r="J16" s="20">
        <v>29</v>
      </c>
      <c r="K16" s="20">
        <f>SUMIF(岳阳县2026年度巩固拓展脱贫攻坚成果和乡村振兴项目库入库项目!C6:C444,"就业",岳阳县2026年度巩固拓展脱贫攻坚成果和乡村振兴项目库入库项目!U6:U444)</f>
        <v>133</v>
      </c>
      <c r="L16" s="20">
        <f>SUMIF(岳阳县2026年度巩固拓展脱贫攻坚成果和乡村振兴项目库入库项目!C6:C444,"就业",岳阳县2026年度巩固拓展脱贫攻坚成果和乡村振兴项目库入库项目!V6:V444)</f>
        <v>241</v>
      </c>
      <c r="M16" s="136"/>
    </row>
    <row r="17" customFormat="1" ht="30" customHeight="1" spans="1:13">
      <c r="A17" s="139"/>
      <c r="B17" s="136" t="s">
        <v>28</v>
      </c>
      <c r="C17" s="20">
        <f>COUNTIF(岳阳县2026年度巩固拓展脱贫攻坚成果和乡村振兴项目库入库项目!C6:C444,"创业")</f>
        <v>0</v>
      </c>
      <c r="D17" s="20">
        <f>SUMIF(岳阳县2026年度巩固拓展脱贫攻坚成果和乡村振兴项目库入库项目!C6:C444,"创业",岳阳县2026年度巩固拓展脱贫攻坚成果和乡村振兴项目库入库项目!N6:N444)</f>
        <v>0</v>
      </c>
      <c r="E17" s="20">
        <f>SUMIF(岳阳县2026年度巩固拓展脱贫攻坚成果和乡村振兴项目库入库项目!C6:C444,"创业",岳阳县2026年度巩固拓展脱贫攻坚成果和乡村振兴项目库入库项目!O6:O444)</f>
        <v>0</v>
      </c>
      <c r="F17" s="20">
        <f>SUMIF(岳阳县2026年度巩固拓展脱贫攻坚成果和乡村振兴项目库入库项目!C6:C444,"创业",岳阳县2026年度巩固拓展脱贫攻坚成果和乡村振兴项目库入库项目!P6:P444)</f>
        <v>0</v>
      </c>
      <c r="G17" s="20">
        <f>SUMIF(岳阳县2026年度巩固拓展脱贫攻坚成果和乡村振兴项目库入库项目!C6:C444,"创业",岳阳县2026年度巩固拓展脱贫攻坚成果和乡村振兴项目库入库项目!Q6:Q444)</f>
        <v>0</v>
      </c>
      <c r="H17" s="20">
        <f>SUMIF(岳阳县2026年度巩固拓展脱贫攻坚成果和乡村振兴项目库入库项目!C6:C444,"创业",岳阳县2026年度巩固拓展脱贫攻坚成果和乡村振兴项目库入库项目!R6:R444)</f>
        <v>0</v>
      </c>
      <c r="I17" s="20">
        <f>SUMIF(岳阳县2026年度巩固拓展脱贫攻坚成果和乡村振兴项目库入库项目!C6:C444,"创业",岳阳县2026年度巩固拓展脱贫攻坚成果和乡村振兴项目库入库项目!S6:S444)</f>
        <v>0</v>
      </c>
      <c r="J17" s="20">
        <f>SUMIF(岳阳县2026年度巩固拓展脱贫攻坚成果和乡村振兴项目库入库项目!C6:C444,"创业",岳阳县2026年度巩固拓展脱贫攻坚成果和乡村振兴项目库入库项目!T6:T444)</f>
        <v>0</v>
      </c>
      <c r="K17" s="20">
        <f>SUMIF(岳阳县2026年度巩固拓展脱贫攻坚成果和乡村振兴项目库入库项目!C6:C444,"创业",岳阳县2026年度巩固拓展脱贫攻坚成果和乡村振兴项目库入库项目!U6:U444)</f>
        <v>0</v>
      </c>
      <c r="L17" s="20">
        <f>SUMIF(岳阳县2026年度巩固拓展脱贫攻坚成果和乡村振兴项目库入库项目!C6:C444,"创业",岳阳县2026年度巩固拓展脱贫攻坚成果和乡村振兴项目库入库项目!V6:V444)</f>
        <v>0</v>
      </c>
      <c r="M17" s="136"/>
    </row>
    <row r="18" customFormat="1" ht="30" customHeight="1" spans="1:13">
      <c r="A18" s="139"/>
      <c r="B18" s="136" t="s">
        <v>29</v>
      </c>
      <c r="C18" s="20">
        <f>COUNTIF(岳阳县2026年度巩固拓展脱贫攻坚成果和乡村振兴项目库入库项目!C6:C444,"乡村工匠")</f>
        <v>0</v>
      </c>
      <c r="D18" s="20">
        <v>0</v>
      </c>
      <c r="E18" s="20">
        <v>0</v>
      </c>
      <c r="F18" s="20">
        <v>0</v>
      </c>
      <c r="G18" s="20">
        <v>0</v>
      </c>
      <c r="H18" s="20">
        <v>0</v>
      </c>
      <c r="I18" s="20">
        <v>0</v>
      </c>
      <c r="J18" s="20">
        <v>0</v>
      </c>
      <c r="K18" s="20">
        <v>0</v>
      </c>
      <c r="L18" s="20">
        <v>0</v>
      </c>
      <c r="M18" s="136"/>
    </row>
    <row r="19" customFormat="1" ht="30" customHeight="1" spans="1:13">
      <c r="A19" s="139"/>
      <c r="B19" s="136" t="s">
        <v>30</v>
      </c>
      <c r="C19" s="20">
        <f>COUNTIF(岳阳县2026年度巩固拓展脱贫攻坚成果和乡村振兴项目库入库项目!C6:C444,"公益性岗位")</f>
        <v>1</v>
      </c>
      <c r="D19" s="20">
        <f>SUMIF(岳阳县2026年度巩固拓展脱贫攻坚成果和乡村振兴项目库入库项目!C6:C444,"公益性岗位",岳阳县2026年度巩固拓展脱贫攻坚成果和乡村振兴项目库入库项目!N6:N444)</f>
        <v>900</v>
      </c>
      <c r="E19" s="20">
        <f>SUMIF(岳阳县2026年度巩固拓展脱贫攻坚成果和乡村振兴项目库入库项目!C6:C444,"公益性岗位",岳阳县2026年度巩固拓展脱贫攻坚成果和乡村振兴项目库入库项目!O6:O444)</f>
        <v>900</v>
      </c>
      <c r="F19" s="20">
        <f>SUMIF(岳阳县2026年度巩固拓展脱贫攻坚成果和乡村振兴项目库入库项目!C6:C444,"公益性岗位",岳阳县2026年度巩固拓展脱贫攻坚成果和乡村振兴项目库入库项目!P6:P444)</f>
        <v>0</v>
      </c>
      <c r="G19" s="20">
        <f>SUMIF(岳阳县2026年度巩固拓展脱贫攻坚成果和乡村振兴项目库入库项目!C6:C444,"公益性岗位",岳阳县2026年度巩固拓展脱贫攻坚成果和乡村振兴项目库入库项目!Q6:Q444)</f>
        <v>192</v>
      </c>
      <c r="H19" s="20">
        <f>SUMIF(岳阳县2026年度巩固拓展脱贫攻坚成果和乡村振兴项目库入库项目!C6:C444,"公益性岗位",岳阳县2026年度巩固拓展脱贫攻坚成果和乡村振兴项目库入库项目!R6:R444)</f>
        <v>800</v>
      </c>
      <c r="I19" s="20">
        <f>SUMIF(岳阳县2026年度巩固拓展脱贫攻坚成果和乡村振兴项目库入库项目!C6:C444,"公益性岗位",岳阳县2026年度巩固拓展脱贫攻坚成果和乡村振兴项目库入库项目!S6:S444)</f>
        <v>1000</v>
      </c>
      <c r="J19" s="20">
        <f>SUMIF(岳阳县2026年度巩固拓展脱贫攻坚成果和乡村振兴项目库入库项目!C6:C444,"公益性岗位",岳阳县2026年度巩固拓展脱贫攻坚成果和乡村振兴项目库入库项目!T6:T444)</f>
        <v>46</v>
      </c>
      <c r="K19" s="20">
        <f>SUMIF(岳阳县2026年度巩固拓展脱贫攻坚成果和乡村振兴项目库入库项目!C6:C444,"公益性岗位",岳阳县2026年度巩固拓展脱贫攻坚成果和乡村振兴项目库入库项目!U6:U444)</f>
        <v>800</v>
      </c>
      <c r="L19" s="20">
        <f>SUMIF(岳阳县2026年度巩固拓展脱贫攻坚成果和乡村振兴项目库入库项目!C6:C444,"公益性岗位",岳阳县2026年度巩固拓展脱贫攻坚成果和乡村振兴项目库入库项目!V6:V444)</f>
        <v>1000</v>
      </c>
      <c r="M19" s="136"/>
    </row>
    <row r="20" customFormat="1" ht="30" customHeight="1" spans="1:13">
      <c r="A20" s="139"/>
      <c r="B20" s="133" t="s">
        <v>31</v>
      </c>
      <c r="C20" s="131">
        <f t="shared" ref="C20:L20" si="1">SUM(C21:C23)</f>
        <v>153</v>
      </c>
      <c r="D20" s="132">
        <f t="shared" si="1"/>
        <v>7494.8</v>
      </c>
      <c r="E20" s="132">
        <f t="shared" si="1"/>
        <v>4787</v>
      </c>
      <c r="F20" s="132">
        <f t="shared" si="1"/>
        <v>2498.8</v>
      </c>
      <c r="G20" s="134">
        <f t="shared" si="1"/>
        <v>190</v>
      </c>
      <c r="H20" s="134">
        <f ca="1" t="shared" si="1"/>
        <v>44185</v>
      </c>
      <c r="I20" s="134">
        <f t="shared" si="1"/>
        <v>167911</v>
      </c>
      <c r="J20" s="132">
        <v>46</v>
      </c>
      <c r="K20" s="132">
        <v>5770</v>
      </c>
      <c r="L20" s="132">
        <v>2600</v>
      </c>
      <c r="M20" s="136"/>
    </row>
    <row r="21" customFormat="1" ht="30" customHeight="1" spans="1:13">
      <c r="A21" s="142"/>
      <c r="B21" s="136" t="s">
        <v>32</v>
      </c>
      <c r="C21" s="20">
        <f>COUNTIF(岳阳县2026年度巩固拓展脱贫攻坚成果和乡村振兴项目库入库项目!C6:C444,"农村基础设施")</f>
        <v>147</v>
      </c>
      <c r="D21" s="20">
        <f>SUMIF(岳阳县2026年度巩固拓展脱贫攻坚成果和乡村振兴项目库入库项目!C6:C444,"农村基础设施",岳阳县2026年度巩固拓展脱贫攻坚成果和乡村振兴项目库入库项目!N6:N444)</f>
        <v>7289.8</v>
      </c>
      <c r="E21" s="20">
        <f>SUMIF(岳阳县2026年度巩固拓展脱贫攻坚成果和乡村振兴项目库入库项目!C6:C444,"农村基础设施",岳阳县2026年度巩固拓展脱贫攻坚成果和乡村振兴项目库入库项目!O6:O444)</f>
        <v>4586</v>
      </c>
      <c r="F21" s="20">
        <f>SUMIF(岳阳县2026年度巩固拓展脱贫攻坚成果和乡村振兴项目库入库项目!C6:C444,"农村基础设施",岳阳县2026年度巩固拓展脱贫攻坚成果和乡村振兴项目库入库项目!P6:P444)</f>
        <v>2494.8</v>
      </c>
      <c r="G21" s="20">
        <f>SUMIF(岳阳县2026年度巩固拓展脱贫攻坚成果和乡村振兴项目库入库项目!C6:C444,"农村基础设施",岳阳县2026年度巩固拓展脱贫攻坚成果和乡村振兴项目库入库项目!Q6:Q444)</f>
        <v>178</v>
      </c>
      <c r="H21" s="20">
        <f>SUMIF(岳阳县2026年度巩固拓展脱贫攻坚成果和乡村振兴项目库入库项目!C6:C444,"农村基础设施",岳阳县2026年度巩固拓展脱贫攻坚成果和乡村振兴项目库入库项目!R6:R444)</f>
        <v>43997</v>
      </c>
      <c r="I21" s="20">
        <f>SUMIF(岳阳县2026年度巩固拓展脱贫攻坚成果和乡村振兴项目库入库项目!C6:C444,"农村基础设施",岳阳县2026年度巩固拓展脱贫攻坚成果和乡村振兴项目库入库项目!S6:S444)</f>
        <v>163891</v>
      </c>
      <c r="J21" s="20">
        <v>46</v>
      </c>
      <c r="K21" s="20">
        <f>SUMIF(岳阳县2026年度巩固拓展脱贫攻坚成果和乡村振兴项目库入库项目!C6:C444,"农村基础设施",岳阳县2026年度巩固拓展脱贫攻坚成果和乡村振兴项目库入库项目!U6:U444)</f>
        <v>3060</v>
      </c>
      <c r="L21" s="20">
        <f>SUMIF(岳阳县2026年度巩固拓展脱贫攻坚成果和乡村振兴项目库入库项目!C6:C444,"农村基础设施",岳阳县2026年度巩固拓展脱贫攻坚成果和乡村振兴项目库入库项目!V6:V444)</f>
        <v>9739</v>
      </c>
      <c r="M21" s="142"/>
    </row>
    <row r="22" customFormat="1" ht="30" customHeight="1" spans="1:13">
      <c r="A22" s="142"/>
      <c r="B22" s="136" t="s">
        <v>33</v>
      </c>
      <c r="C22" s="20">
        <f>COUNTIF(岳阳县2026年度巩固拓展脱贫攻坚成果和乡村振兴项目库入库项目!C6:C444,"人居环境整治")</f>
        <v>3</v>
      </c>
      <c r="D22" s="20">
        <f>SUMIF(岳阳县2026年度巩固拓展脱贫攻坚成果和乡村振兴项目库入库项目!C6:C444,"人居环境整治",岳阳县2026年度巩固拓展脱贫攻坚成果和乡村振兴项目库入库项目!N6:N444)</f>
        <v>28</v>
      </c>
      <c r="E22" s="20">
        <f>SUMIF(岳阳县2026年度巩固拓展脱贫攻坚成果和乡村振兴项目库入库项目!C6:C444,"人居环境整治",岳阳县2026年度巩固拓展脱贫攻坚成果和乡村振兴项目库入库项目!O6:O444)</f>
        <v>25</v>
      </c>
      <c r="F22" s="20">
        <f>SUMIF(岳阳县2026年度巩固拓展脱贫攻坚成果和乡村振兴项目库入库项目!C6:C444,"人居环境整治",岳阳县2026年度巩固拓展脱贫攻坚成果和乡村振兴项目库入库项目!P6:P444)</f>
        <v>3</v>
      </c>
      <c r="G22" s="20">
        <f>SUMIF(岳阳县2026年度巩固拓展脱贫攻坚成果和乡村振兴项目库入库项目!C6:C444,"人居环境整治",岳阳县2026年度巩固拓展脱贫攻坚成果和乡村振兴项目库入库项目!Q6:Q444)</f>
        <v>3</v>
      </c>
      <c r="H22" s="20">
        <f>SUMIF(岳阳县2026年度巩固拓展脱贫攻坚成果和乡村振兴项目库入库项目!C6:C444,"人居环境整治",岳阳县2026年度巩固拓展脱贫攻坚成果和乡村振兴项目库入库项目!R6:R444)</f>
        <v>188</v>
      </c>
      <c r="I22" s="20">
        <f>SUMIF(岳阳县2026年度巩固拓展脱贫攻坚成果和乡村振兴项目库入库项目!C6:C444,"人居环境整治",岳阳县2026年度巩固拓展脱贫攻坚成果和乡村振兴项目库入库项目!S6:S444)</f>
        <v>762</v>
      </c>
      <c r="J22" s="20">
        <f>SUMIF(岳阳县2026年度巩固拓展脱贫攻坚成果和乡村振兴项目库入库项目!C6:C444,"人居环境整治",岳阳县2026年度巩固拓展脱贫攻坚成果和乡村振兴项目库入库项目!T6:T444)</f>
        <v>3</v>
      </c>
      <c r="K22" s="20">
        <f>SUMIF(岳阳县2026年度巩固拓展脱贫攻坚成果和乡村振兴项目库入库项目!C6:C444,"人居环境整治",岳阳县2026年度巩固拓展脱贫攻坚成果和乡村振兴项目库入库项目!U6:U444)</f>
        <v>22</v>
      </c>
      <c r="L22" s="20">
        <f>SUMIF(岳阳县2026年度巩固拓展脱贫攻坚成果和乡村振兴项目库入库项目!C6:C444,"人居环境整治",岳阳县2026年度巩固拓展脱贫攻坚成果和乡村振兴项目库入库项目!V6:V444)</f>
        <v>68</v>
      </c>
      <c r="M22" s="142"/>
    </row>
    <row r="23" customFormat="1" ht="30" customHeight="1" spans="1:13">
      <c r="A23" s="142"/>
      <c r="B23" s="136" t="s">
        <v>34</v>
      </c>
      <c r="C23" s="20">
        <f>COUNTIF(岳阳县2026年度巩固拓展脱贫攻坚成果和乡村振兴项目库入库项目!C6:C444,"农村公共服务")</f>
        <v>3</v>
      </c>
      <c r="D23" s="20">
        <f>SUMIF(岳阳县2026年度巩固拓展脱贫攻坚成果和乡村振兴项目库入库项目!C6:C444,"农村公共服务",岳阳县2026年度巩固拓展脱贫攻坚成果和乡村振兴项目库入库项目!N6:N444)</f>
        <v>177</v>
      </c>
      <c r="E23" s="20">
        <f>SUMIF(岳阳县2026年度巩固拓展脱贫攻坚成果和乡村振兴项目库入库项目!C6:C444,"农村公共服务",岳阳县2026年度巩固拓展脱贫攻坚成果和乡村振兴项目库入库项目!O6:O444)</f>
        <v>176</v>
      </c>
      <c r="F23" s="20">
        <f>SUMIF(岳阳县2026年度巩固拓展脱贫攻坚成果和乡村振兴项目库入库项目!C6:C444,"农村公共服务",岳阳县2026年度巩固拓展脱贫攻坚成果和乡村振兴项目库入库项目!P6:P444)</f>
        <v>1</v>
      </c>
      <c r="G23" s="20">
        <f>SUMIF(岳阳县2026年度巩固拓展脱贫攻坚成果和乡村振兴项目库入库项目!C6:C444,"农村公共服务",岳阳县2026年度巩固拓展脱贫攻坚成果和乡村振兴项目库入库项目!Q6:Q444)</f>
        <v>9</v>
      </c>
      <c r="H23" s="20">
        <f ca="1">SUMIF(岳阳县2026年度巩固拓展脱贫攻坚成果和乡村振兴项目库入库项目!C6:C444,"农村公共服务",岳阳县2026年度巩固拓展脱贫攻坚成果和乡村振兴项目库入库项目!G22:Q444)</f>
        <v>0</v>
      </c>
      <c r="I23" s="20">
        <f>SUMIF(岳阳县2026年度巩固拓展脱贫攻坚成果和乡村振兴项目库入库项目!C6:C444,"农村公共服务",岳阳县2026年度巩固拓展脱贫攻坚成果和乡村振兴项目库入库项目!S6:S444)</f>
        <v>3258</v>
      </c>
      <c r="J23" s="20">
        <f>SUMIF(岳阳县2026年度巩固拓展脱贫攻坚成果和乡村振兴项目库入库项目!C6:C444,"农村公共服务",岳阳县2026年度巩固拓展脱贫攻坚成果和乡村振兴项目库入库项目!T6:T444)</f>
        <v>9</v>
      </c>
      <c r="K23" s="20">
        <f>SUMIF(岳阳县2026年度巩固拓展脱贫攻坚成果和乡村振兴项目库入库项目!C6:C444,"农村公共服务",岳阳县2026年度巩固拓展脱贫攻坚成果和乡村振兴项目库入库项目!U6:U444)</f>
        <v>62</v>
      </c>
      <c r="L23" s="20">
        <f>SUMIF(岳阳县2026年度巩固拓展脱贫攻坚成果和乡村振兴项目库入库项目!C6:C444,"农村公共服务",岳阳县2026年度巩固拓展脱贫攻坚成果和乡村振兴项目库入库项目!V6:V444)</f>
        <v>188</v>
      </c>
      <c r="M23" s="142"/>
    </row>
    <row r="24" customFormat="1" ht="30" customHeight="1" spans="1:13">
      <c r="A24" s="142"/>
      <c r="B24" s="133" t="s">
        <v>35</v>
      </c>
      <c r="C24" s="143"/>
      <c r="D24" s="143"/>
      <c r="E24" s="143"/>
      <c r="F24" s="143"/>
      <c r="G24" s="143"/>
      <c r="H24" s="143"/>
      <c r="I24" s="143"/>
      <c r="J24" s="143"/>
      <c r="K24" s="143"/>
      <c r="L24" s="143"/>
      <c r="M24" s="142"/>
    </row>
    <row r="25" customFormat="1" ht="30" customHeight="1" spans="1:13">
      <c r="A25" s="142"/>
      <c r="B25" s="133" t="s">
        <v>36</v>
      </c>
      <c r="C25" s="132">
        <v>1</v>
      </c>
      <c r="D25" s="132">
        <v>280</v>
      </c>
      <c r="E25" s="132">
        <v>280</v>
      </c>
      <c r="F25" s="143"/>
      <c r="G25" s="134">
        <v>192</v>
      </c>
      <c r="H25" s="134">
        <v>1500</v>
      </c>
      <c r="I25" s="134">
        <v>1600</v>
      </c>
      <c r="J25" s="134">
        <v>46</v>
      </c>
      <c r="K25" s="134">
        <v>1500</v>
      </c>
      <c r="L25" s="134">
        <v>1600</v>
      </c>
      <c r="M25" s="142"/>
    </row>
    <row r="26" customFormat="1" ht="30" customHeight="1" spans="1:13">
      <c r="A26" s="142"/>
      <c r="B26" s="136" t="s">
        <v>37</v>
      </c>
      <c r="C26" s="143"/>
      <c r="D26" s="143"/>
      <c r="E26" s="143"/>
      <c r="F26" s="143"/>
      <c r="G26" s="143"/>
      <c r="H26" s="143"/>
      <c r="I26" s="143"/>
      <c r="J26" s="143"/>
      <c r="K26" s="143"/>
      <c r="L26" s="143"/>
      <c r="M26" s="142"/>
    </row>
    <row r="27" customFormat="1" ht="30" customHeight="1" spans="1:13">
      <c r="A27" s="142"/>
      <c r="B27" s="136" t="s">
        <v>38</v>
      </c>
      <c r="C27" s="20">
        <v>1</v>
      </c>
      <c r="D27" s="20">
        <v>280</v>
      </c>
      <c r="E27" s="20">
        <v>280</v>
      </c>
      <c r="F27" s="143"/>
      <c r="G27" s="20">
        <v>192</v>
      </c>
      <c r="H27" s="20">
        <v>1500</v>
      </c>
      <c r="I27" s="20">
        <v>1600</v>
      </c>
      <c r="J27" s="20">
        <v>46</v>
      </c>
      <c r="K27" s="20">
        <v>1500</v>
      </c>
      <c r="L27" s="20">
        <v>1600</v>
      </c>
      <c r="M27" s="142"/>
    </row>
    <row r="28" customFormat="1" ht="30" customHeight="1" spans="1:13">
      <c r="A28" s="142"/>
      <c r="B28" s="136" t="s">
        <v>39</v>
      </c>
      <c r="C28" s="143"/>
      <c r="D28" s="143"/>
      <c r="E28" s="143"/>
      <c r="F28" s="143"/>
      <c r="G28" s="143"/>
      <c r="H28" s="143"/>
      <c r="I28" s="143"/>
      <c r="J28" s="143"/>
      <c r="K28" s="143"/>
      <c r="L28" s="143"/>
      <c r="M28" s="142"/>
    </row>
    <row r="29" customFormat="1" ht="30" customHeight="1" spans="1:13">
      <c r="A29" s="142"/>
      <c r="B29" s="136" t="s">
        <v>40</v>
      </c>
      <c r="C29" s="143"/>
      <c r="D29" s="143"/>
      <c r="E29" s="143"/>
      <c r="F29" s="143"/>
      <c r="G29" s="143"/>
      <c r="H29" s="143"/>
      <c r="I29" s="143"/>
      <c r="J29" s="143"/>
      <c r="K29" s="143"/>
      <c r="L29" s="143"/>
      <c r="M29" s="142"/>
    </row>
    <row r="30" customFormat="1" ht="30" customHeight="1" spans="1:13">
      <c r="A30" s="142"/>
      <c r="B30" s="133" t="s">
        <v>41</v>
      </c>
      <c r="C30" s="143"/>
      <c r="D30" s="143"/>
      <c r="E30" s="143"/>
      <c r="F30" s="143"/>
      <c r="G30" s="143"/>
      <c r="H30" s="143"/>
      <c r="I30" s="143"/>
      <c r="J30" s="143"/>
      <c r="K30" s="143"/>
      <c r="L30" s="143"/>
      <c r="M30" s="142"/>
    </row>
    <row r="31" customFormat="1" ht="30" customHeight="1" spans="1:13">
      <c r="A31" s="142"/>
      <c r="B31" s="136" t="s">
        <v>42</v>
      </c>
      <c r="C31" s="143"/>
      <c r="D31" s="143"/>
      <c r="E31" s="143"/>
      <c r="F31" s="143"/>
      <c r="G31" s="143"/>
      <c r="H31" s="143"/>
      <c r="I31" s="143"/>
      <c r="J31" s="143"/>
      <c r="K31" s="143"/>
      <c r="L31" s="143"/>
      <c r="M31" s="142"/>
    </row>
    <row r="32" customFormat="1" ht="30" customHeight="1" spans="1:13">
      <c r="A32" s="142"/>
      <c r="B32" s="136" t="s">
        <v>43</v>
      </c>
      <c r="C32" s="143"/>
      <c r="D32" s="143"/>
      <c r="E32" s="143"/>
      <c r="F32" s="143"/>
      <c r="G32" s="143"/>
      <c r="H32" s="143"/>
      <c r="I32" s="143"/>
      <c r="J32" s="143"/>
      <c r="K32" s="143"/>
      <c r="L32" s="143"/>
      <c r="M32" s="142"/>
    </row>
    <row r="33" customFormat="1" ht="30" customHeight="1" spans="1:13">
      <c r="A33" s="142"/>
      <c r="B33" s="133" t="s">
        <v>44</v>
      </c>
      <c r="C33" s="143"/>
      <c r="D33" s="143"/>
      <c r="E33" s="143"/>
      <c r="F33" s="143"/>
      <c r="G33" s="143"/>
      <c r="H33" s="143"/>
      <c r="I33" s="143"/>
      <c r="J33" s="143"/>
      <c r="K33" s="143"/>
      <c r="L33" s="143"/>
      <c r="M33" s="142"/>
    </row>
    <row r="34" customFormat="1" ht="30" customHeight="1" spans="1:13">
      <c r="A34" s="142"/>
      <c r="B34" s="133" t="s">
        <v>45</v>
      </c>
      <c r="C34" s="143"/>
      <c r="D34" s="143"/>
      <c r="E34" s="143"/>
      <c r="F34" s="143"/>
      <c r="G34" s="143"/>
      <c r="H34" s="143"/>
      <c r="I34" s="143"/>
      <c r="J34" s="143"/>
      <c r="K34" s="143"/>
      <c r="L34" s="143"/>
      <c r="M34" s="142"/>
    </row>
    <row r="35" customFormat="1" ht="30" customHeight="1" spans="1:13">
      <c r="A35" s="142"/>
      <c r="B35" s="137" t="s">
        <v>46</v>
      </c>
      <c r="C35" s="143"/>
      <c r="D35" s="143"/>
      <c r="E35" s="143"/>
      <c r="F35" s="143"/>
      <c r="G35" s="143"/>
      <c r="H35" s="143"/>
      <c r="I35" s="143"/>
      <c r="J35" s="143"/>
      <c r="K35" s="143"/>
      <c r="L35" s="143"/>
      <c r="M35" s="142"/>
    </row>
    <row r="36" customFormat="1" ht="30" customHeight="1" spans="1:13">
      <c r="A36" s="142"/>
      <c r="B36" s="136" t="s">
        <v>47</v>
      </c>
      <c r="C36" s="143"/>
      <c r="D36" s="143"/>
      <c r="E36" s="143"/>
      <c r="F36" s="143"/>
      <c r="G36" s="143"/>
      <c r="H36" s="143"/>
      <c r="I36" s="143"/>
      <c r="J36" s="143"/>
      <c r="K36" s="143"/>
      <c r="L36" s="143"/>
      <c r="M36" s="142"/>
    </row>
    <row r="37" customFormat="1" ht="30" customHeight="1" spans="1:13">
      <c r="A37" s="142"/>
      <c r="B37" s="136" t="s">
        <v>48</v>
      </c>
      <c r="C37" s="143"/>
      <c r="D37" s="143"/>
      <c r="E37" s="143"/>
      <c r="F37" s="143"/>
      <c r="G37" s="143"/>
      <c r="H37" s="143"/>
      <c r="I37" s="143"/>
      <c r="J37" s="143"/>
      <c r="K37" s="143"/>
      <c r="L37" s="143"/>
      <c r="M37" s="142"/>
    </row>
    <row r="38" customFormat="1" ht="18.75" spans="1:13">
      <c r="A38" s="144" t="s">
        <v>49</v>
      </c>
    </row>
    <row r="39" customFormat="1" ht="18.75" spans="1:13">
      <c r="A39" s="144" t="s">
        <v>49</v>
      </c>
    </row>
    <row r="40" customFormat="1" ht="18.75" spans="1:13">
      <c r="A40" s="144" t="s">
        <v>49</v>
      </c>
    </row>
  </sheetData>
  <mergeCells count="14">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44"/>
  <sheetViews>
    <sheetView zoomScale="75" zoomScaleNormal="75" topLeftCell="G1" workbookViewId="0">
      <selection activeCell="T8" sqref="T8"/>
    </sheetView>
  </sheetViews>
  <sheetFormatPr defaultColWidth="9" defaultRowHeight="13.5"/>
  <cols>
    <col min="1" max="1" width="3.225" style="1" customWidth="1"/>
    <col min="2" max="7" width="12.85" style="14" customWidth="1"/>
    <col min="8" max="8" width="7.33333333333333" style="14" customWidth="1"/>
    <col min="9" max="9" width="8.16666666666667" style="14" customWidth="1"/>
    <col min="10" max="11" width="10.5" style="14" customWidth="1"/>
    <col min="12" max="12" width="12.85" style="14" customWidth="1"/>
    <col min="13" max="15" width="12.85" style="15" customWidth="1"/>
    <col min="16" max="16" width="9.16666666666667" style="15" customWidth="1"/>
    <col min="17" max="17" width="9.5" style="14" customWidth="1"/>
    <col min="18" max="18" width="12.85" style="14" customWidth="1"/>
    <col min="19" max="19" width="9.66666666666667" style="14" customWidth="1"/>
    <col min="20" max="22" width="12.85" style="14" customWidth="1"/>
    <col min="23" max="24" width="12.85" style="15" customWidth="1"/>
    <col min="25" max="25" width="9" style="2"/>
    <col min="26" max="109" width="9" style="16"/>
    <col min="110" max="16384" width="9" style="2"/>
  </cols>
  <sheetData>
    <row r="1" s="1" customFormat="1" ht="42" customHeight="1" spans="1:109">
      <c r="A1" s="17" t="s">
        <v>50</v>
      </c>
      <c r="B1" s="17"/>
      <c r="C1" s="17"/>
      <c r="D1" s="17"/>
      <c r="E1" s="17"/>
      <c r="F1" s="17"/>
      <c r="G1" s="17"/>
      <c r="H1" s="17"/>
      <c r="I1" s="17"/>
      <c r="J1" s="18"/>
      <c r="K1" s="18"/>
      <c r="L1" s="17"/>
      <c r="M1" s="17"/>
      <c r="N1" s="17"/>
      <c r="O1" s="17"/>
      <c r="P1" s="17"/>
      <c r="Q1" s="17"/>
      <c r="R1" s="17"/>
      <c r="S1" s="17"/>
      <c r="T1" s="17"/>
      <c r="U1" s="17"/>
      <c r="V1" s="17"/>
      <c r="W1" s="17"/>
      <c r="X1" s="17"/>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row>
    <row r="2" s="2" customFormat="1" ht="32" customHeight="1" spans="1:109">
      <c r="A2" s="20" t="s">
        <v>51</v>
      </c>
      <c r="B2" s="20"/>
      <c r="C2" s="20"/>
      <c r="D2" s="20"/>
      <c r="E2" s="20"/>
      <c r="F2" s="20"/>
      <c r="G2" s="20"/>
      <c r="H2" s="20"/>
      <c r="I2" s="20"/>
      <c r="J2" s="21"/>
      <c r="K2" s="21"/>
      <c r="L2" s="20"/>
      <c r="M2" s="22"/>
      <c r="N2" s="22"/>
      <c r="O2" s="22"/>
      <c r="P2" s="22"/>
      <c r="Q2" s="20"/>
      <c r="R2" s="20"/>
      <c r="S2" s="20"/>
      <c r="T2" s="20"/>
      <c r="U2" s="20"/>
      <c r="V2" s="20"/>
      <c r="W2" s="22"/>
      <c r="X2" s="22"/>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row>
    <row r="3" s="2" customFormat="1" ht="36" customHeight="1" spans="1:109">
      <c r="A3" s="20" t="s">
        <v>52</v>
      </c>
      <c r="B3" s="20" t="s">
        <v>53</v>
      </c>
      <c r="C3" s="20"/>
      <c r="D3" s="20"/>
      <c r="E3" s="20" t="s">
        <v>54</v>
      </c>
      <c r="F3" s="20" t="s">
        <v>55</v>
      </c>
      <c r="G3" s="20" t="s">
        <v>56</v>
      </c>
      <c r="H3" s="20" t="s">
        <v>57</v>
      </c>
      <c r="I3" s="20" t="s">
        <v>58</v>
      </c>
      <c r="J3" s="21" t="s">
        <v>59</v>
      </c>
      <c r="K3" s="21"/>
      <c r="L3" s="20" t="s">
        <v>60</v>
      </c>
      <c r="M3" s="20" t="s">
        <v>61</v>
      </c>
      <c r="N3" s="20" t="s">
        <v>62</v>
      </c>
      <c r="O3" s="20"/>
      <c r="P3" s="20"/>
      <c r="Q3" s="20" t="s">
        <v>63</v>
      </c>
      <c r="R3" s="20"/>
      <c r="S3" s="20"/>
      <c r="T3" s="20"/>
      <c r="U3" s="20"/>
      <c r="V3" s="20"/>
      <c r="W3" s="20" t="s">
        <v>64</v>
      </c>
      <c r="X3" s="20" t="s">
        <v>65</v>
      </c>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row>
    <row r="4" s="2" customFormat="1" spans="1:109">
      <c r="A4" s="20"/>
      <c r="B4" s="20" t="s">
        <v>66</v>
      </c>
      <c r="C4" s="20" t="s">
        <v>67</v>
      </c>
      <c r="D4" s="20" t="s">
        <v>68</v>
      </c>
      <c r="E4" s="20"/>
      <c r="F4" s="20"/>
      <c r="G4" s="20"/>
      <c r="H4" s="20"/>
      <c r="I4" s="20"/>
      <c r="J4" s="21" t="s">
        <v>69</v>
      </c>
      <c r="K4" s="21" t="s">
        <v>70</v>
      </c>
      <c r="L4" s="20"/>
      <c r="M4" s="20"/>
      <c r="N4" s="20" t="s">
        <v>71</v>
      </c>
      <c r="O4" s="20" t="s">
        <v>72</v>
      </c>
      <c r="P4" s="20"/>
      <c r="Q4" s="20" t="s">
        <v>73</v>
      </c>
      <c r="R4" s="20" t="s">
        <v>74</v>
      </c>
      <c r="S4" s="20" t="s">
        <v>75</v>
      </c>
      <c r="T4" s="20" t="s">
        <v>72</v>
      </c>
      <c r="U4" s="20"/>
      <c r="V4" s="20"/>
      <c r="W4" s="20"/>
      <c r="X4" s="20"/>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row>
    <row r="5" s="2" customFormat="1" ht="33.75" spans="1:109">
      <c r="A5" s="20"/>
      <c r="B5" s="20"/>
      <c r="C5" s="20"/>
      <c r="D5" s="20"/>
      <c r="E5" s="20"/>
      <c r="F5" s="20"/>
      <c r="G5" s="20"/>
      <c r="H5" s="20"/>
      <c r="I5" s="20"/>
      <c r="J5" s="21"/>
      <c r="K5" s="21"/>
      <c r="L5" s="20"/>
      <c r="M5" s="20"/>
      <c r="N5" s="20"/>
      <c r="O5" s="20" t="s">
        <v>76</v>
      </c>
      <c r="P5" s="20" t="s">
        <v>77</v>
      </c>
      <c r="Q5" s="20"/>
      <c r="R5" s="20"/>
      <c r="S5" s="20"/>
      <c r="T5" s="20" t="s">
        <v>78</v>
      </c>
      <c r="U5" s="20" t="s">
        <v>79</v>
      </c>
      <c r="V5" s="20" t="s">
        <v>80</v>
      </c>
      <c r="W5" s="20"/>
      <c r="X5" s="20"/>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row>
    <row r="6" s="3" customFormat="1" ht="45" spans="1:109">
      <c r="A6" s="20">
        <v>1</v>
      </c>
      <c r="B6" s="20" t="s">
        <v>81</v>
      </c>
      <c r="C6" s="20" t="s">
        <v>82</v>
      </c>
      <c r="D6" s="20" t="s">
        <v>82</v>
      </c>
      <c r="E6" s="20" t="s">
        <v>83</v>
      </c>
      <c r="F6" s="20" t="s">
        <v>83</v>
      </c>
      <c r="G6" s="20" t="s">
        <v>84</v>
      </c>
      <c r="H6" s="20" t="s">
        <v>85</v>
      </c>
      <c r="I6" s="20" t="s">
        <v>83</v>
      </c>
      <c r="J6" s="23">
        <v>2026.02</v>
      </c>
      <c r="K6" s="23" t="s">
        <v>86</v>
      </c>
      <c r="L6" s="20" t="s">
        <v>87</v>
      </c>
      <c r="M6" s="20" t="s">
        <v>88</v>
      </c>
      <c r="N6" s="20">
        <v>900</v>
      </c>
      <c r="O6" s="20">
        <v>900</v>
      </c>
      <c r="P6" s="20"/>
      <c r="Q6" s="20">
        <v>192</v>
      </c>
      <c r="R6" s="20">
        <v>800</v>
      </c>
      <c r="S6" s="20">
        <v>1000</v>
      </c>
      <c r="T6" s="20">
        <v>46</v>
      </c>
      <c r="U6" s="20">
        <v>800</v>
      </c>
      <c r="V6" s="20">
        <v>1000</v>
      </c>
      <c r="W6" s="24" t="s">
        <v>89</v>
      </c>
      <c r="X6" s="20" t="s">
        <v>90</v>
      </c>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row>
    <row r="7" s="3" customFormat="1" ht="78.75" spans="1:109">
      <c r="A7" s="20">
        <v>2</v>
      </c>
      <c r="B7" s="20" t="s">
        <v>91</v>
      </c>
      <c r="C7" s="20" t="s">
        <v>92</v>
      </c>
      <c r="D7" s="20" t="s">
        <v>93</v>
      </c>
      <c r="E7" s="20" t="s">
        <v>83</v>
      </c>
      <c r="F7" s="20" t="s">
        <v>83</v>
      </c>
      <c r="G7" s="20" t="s">
        <v>94</v>
      </c>
      <c r="H7" s="20" t="s">
        <v>85</v>
      </c>
      <c r="I7" s="20" t="s">
        <v>83</v>
      </c>
      <c r="J7" s="23">
        <v>2026.03</v>
      </c>
      <c r="K7" s="23" t="s">
        <v>86</v>
      </c>
      <c r="L7" s="20" t="s">
        <v>87</v>
      </c>
      <c r="M7" s="20" t="s">
        <v>95</v>
      </c>
      <c r="N7" s="20">
        <v>280</v>
      </c>
      <c r="O7" s="20">
        <v>280</v>
      </c>
      <c r="P7" s="20"/>
      <c r="Q7" s="20">
        <v>192</v>
      </c>
      <c r="R7" s="20">
        <v>1500</v>
      </c>
      <c r="S7" s="20">
        <v>1600</v>
      </c>
      <c r="T7" s="20">
        <v>46</v>
      </c>
      <c r="U7" s="20">
        <v>1500</v>
      </c>
      <c r="V7" s="20">
        <v>1600</v>
      </c>
      <c r="W7" s="24" t="s">
        <v>96</v>
      </c>
      <c r="X7" s="20" t="s">
        <v>97</v>
      </c>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row>
    <row r="8" s="3" customFormat="1" ht="45" spans="1:109">
      <c r="A8" s="20">
        <v>3</v>
      </c>
      <c r="B8" s="20" t="s">
        <v>81</v>
      </c>
      <c r="C8" s="20" t="s">
        <v>98</v>
      </c>
      <c r="D8" s="20" t="s">
        <v>99</v>
      </c>
      <c r="E8" s="20" t="s">
        <v>83</v>
      </c>
      <c r="F8" s="20" t="s">
        <v>83</v>
      </c>
      <c r="G8" s="20" t="s">
        <v>100</v>
      </c>
      <c r="H8" s="20" t="s">
        <v>85</v>
      </c>
      <c r="I8" s="20" t="s">
        <v>83</v>
      </c>
      <c r="J8" s="23">
        <v>2026.01</v>
      </c>
      <c r="K8" s="23" t="s">
        <v>86</v>
      </c>
      <c r="L8" s="20" t="s">
        <v>87</v>
      </c>
      <c r="M8" s="20" t="s">
        <v>101</v>
      </c>
      <c r="N8" s="20">
        <v>180</v>
      </c>
      <c r="O8" s="20">
        <v>180</v>
      </c>
      <c r="P8" s="20"/>
      <c r="Q8" s="20">
        <v>192</v>
      </c>
      <c r="R8" s="20">
        <v>1650</v>
      </c>
      <c r="S8" s="20">
        <v>4800</v>
      </c>
      <c r="T8" s="20">
        <v>46</v>
      </c>
      <c r="U8" s="20">
        <v>1650</v>
      </c>
      <c r="V8" s="20">
        <v>4800</v>
      </c>
      <c r="W8" s="24" t="s">
        <v>101</v>
      </c>
      <c r="X8" s="20" t="s">
        <v>101</v>
      </c>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row>
    <row r="9" s="3" customFormat="1" ht="22.5" spans="1:109">
      <c r="A9" s="20">
        <v>4</v>
      </c>
      <c r="B9" s="20" t="s">
        <v>102</v>
      </c>
      <c r="C9" s="20" t="s">
        <v>103</v>
      </c>
      <c r="D9" s="20" t="s">
        <v>104</v>
      </c>
      <c r="E9" s="20" t="s">
        <v>83</v>
      </c>
      <c r="F9" s="20" t="s">
        <v>83</v>
      </c>
      <c r="G9" s="20" t="s">
        <v>105</v>
      </c>
      <c r="H9" s="20" t="s">
        <v>85</v>
      </c>
      <c r="I9" s="20" t="s">
        <v>83</v>
      </c>
      <c r="J9" s="23">
        <v>2026.01</v>
      </c>
      <c r="K9" s="23" t="s">
        <v>86</v>
      </c>
      <c r="L9" s="20" t="s">
        <v>87</v>
      </c>
      <c r="M9" s="20" t="s">
        <v>106</v>
      </c>
      <c r="N9" s="20">
        <v>180</v>
      </c>
      <c r="O9" s="20">
        <v>180</v>
      </c>
      <c r="P9" s="20"/>
      <c r="Q9" s="20">
        <v>192</v>
      </c>
      <c r="R9" s="20">
        <v>950</v>
      </c>
      <c r="S9" s="20">
        <v>1000</v>
      </c>
      <c r="T9" s="20">
        <v>46</v>
      </c>
      <c r="U9" s="20">
        <v>950</v>
      </c>
      <c r="V9" s="20">
        <v>1000</v>
      </c>
      <c r="W9" s="24" t="s">
        <v>107</v>
      </c>
      <c r="X9" s="20" t="s">
        <v>107</v>
      </c>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row>
    <row r="10" s="3" customFormat="1" ht="67.5" spans="1:109">
      <c r="A10" s="20">
        <v>5</v>
      </c>
      <c r="B10" s="20" t="s">
        <v>81</v>
      </c>
      <c r="C10" s="20" t="s">
        <v>108</v>
      </c>
      <c r="D10" s="20" t="s">
        <v>109</v>
      </c>
      <c r="E10" s="20" t="s">
        <v>83</v>
      </c>
      <c r="F10" s="20" t="s">
        <v>83</v>
      </c>
      <c r="G10" s="20" t="s">
        <v>110</v>
      </c>
      <c r="H10" s="20" t="s">
        <v>85</v>
      </c>
      <c r="I10" s="20" t="s">
        <v>83</v>
      </c>
      <c r="J10" s="23">
        <v>2026.01</v>
      </c>
      <c r="K10" s="23" t="s">
        <v>86</v>
      </c>
      <c r="L10" s="20" t="s">
        <v>87</v>
      </c>
      <c r="M10" s="20" t="s">
        <v>111</v>
      </c>
      <c r="N10" s="20">
        <v>50</v>
      </c>
      <c r="O10" s="20">
        <v>50</v>
      </c>
      <c r="P10" s="20"/>
      <c r="Q10" s="20">
        <v>192</v>
      </c>
      <c r="R10" s="20">
        <v>126</v>
      </c>
      <c r="S10" s="20">
        <v>206</v>
      </c>
      <c r="T10" s="20">
        <v>46</v>
      </c>
      <c r="U10" s="20">
        <v>126</v>
      </c>
      <c r="V10" s="20">
        <v>206</v>
      </c>
      <c r="W10" s="24" t="s">
        <v>112</v>
      </c>
      <c r="X10" s="20" t="s">
        <v>113</v>
      </c>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row>
    <row r="11" s="3" customFormat="1" ht="22.5" spans="1:109">
      <c r="A11" s="20">
        <v>6</v>
      </c>
      <c r="B11" s="20" t="s">
        <v>102</v>
      </c>
      <c r="C11" s="20" t="s">
        <v>114</v>
      </c>
      <c r="D11" s="20" t="s">
        <v>115</v>
      </c>
      <c r="E11" s="20" t="s">
        <v>83</v>
      </c>
      <c r="F11" s="20" t="s">
        <v>83</v>
      </c>
      <c r="G11" s="20" t="s">
        <v>116</v>
      </c>
      <c r="H11" s="20" t="s">
        <v>117</v>
      </c>
      <c r="I11" s="20" t="s">
        <v>83</v>
      </c>
      <c r="J11" s="23">
        <v>2026.01</v>
      </c>
      <c r="K11" s="23" t="s">
        <v>86</v>
      </c>
      <c r="L11" s="20" t="s">
        <v>87</v>
      </c>
      <c r="M11" s="20" t="s">
        <v>118</v>
      </c>
      <c r="N11" s="20">
        <v>4906.45</v>
      </c>
      <c r="O11" s="20">
        <v>3000</v>
      </c>
      <c r="P11" s="20">
        <v>1906.45</v>
      </c>
      <c r="Q11" s="20">
        <v>192</v>
      </c>
      <c r="R11" s="20">
        <v>15000</v>
      </c>
      <c r="S11" s="20">
        <v>15000</v>
      </c>
      <c r="T11" s="20">
        <v>46</v>
      </c>
      <c r="U11" s="20">
        <v>1500</v>
      </c>
      <c r="V11" s="20">
        <v>1600</v>
      </c>
      <c r="W11" s="24" t="s">
        <v>119</v>
      </c>
      <c r="X11" s="20" t="s">
        <v>120</v>
      </c>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row>
    <row r="12" s="2" customFormat="1" ht="123.75" spans="1:109">
      <c r="A12" s="20">
        <v>7</v>
      </c>
      <c r="B12" s="20" t="s">
        <v>102</v>
      </c>
      <c r="C12" s="20" t="s">
        <v>103</v>
      </c>
      <c r="D12" s="20" t="s">
        <v>121</v>
      </c>
      <c r="E12" s="20" t="s">
        <v>83</v>
      </c>
      <c r="F12" s="20" t="s">
        <v>83</v>
      </c>
      <c r="G12" s="20" t="s">
        <v>122</v>
      </c>
      <c r="H12" s="20" t="s">
        <v>85</v>
      </c>
      <c r="I12" s="20" t="s">
        <v>83</v>
      </c>
      <c r="J12" s="23">
        <v>2026.01</v>
      </c>
      <c r="K12" s="23">
        <v>2026.12</v>
      </c>
      <c r="L12" s="20" t="s">
        <v>87</v>
      </c>
      <c r="M12" s="20" t="s">
        <v>123</v>
      </c>
      <c r="N12" s="26">
        <v>800</v>
      </c>
      <c r="O12" s="26">
        <v>800</v>
      </c>
      <c r="P12" s="26"/>
      <c r="Q12" s="20">
        <v>192</v>
      </c>
      <c r="R12" s="20">
        <v>4500</v>
      </c>
      <c r="S12" s="20">
        <v>9000</v>
      </c>
      <c r="T12" s="20">
        <v>46</v>
      </c>
      <c r="U12" s="20">
        <v>1500</v>
      </c>
      <c r="V12" s="20">
        <v>3000</v>
      </c>
      <c r="W12" s="24" t="s">
        <v>124</v>
      </c>
      <c r="X12" s="20" t="s">
        <v>125</v>
      </c>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row>
    <row r="13" s="2" customFormat="1" ht="213.75" spans="1:109">
      <c r="A13" s="20">
        <v>8</v>
      </c>
      <c r="B13" s="27" t="s">
        <v>102</v>
      </c>
      <c r="C13" s="27" t="s">
        <v>126</v>
      </c>
      <c r="D13" s="28" t="s">
        <v>127</v>
      </c>
      <c r="E13" s="20" t="s">
        <v>83</v>
      </c>
      <c r="F13" s="20" t="s">
        <v>83</v>
      </c>
      <c r="G13" s="20" t="s">
        <v>128</v>
      </c>
      <c r="H13" s="27" t="s">
        <v>85</v>
      </c>
      <c r="I13" s="27" t="s">
        <v>129</v>
      </c>
      <c r="J13" s="23">
        <v>2026.03</v>
      </c>
      <c r="K13" s="23">
        <v>2026.12</v>
      </c>
      <c r="L13" s="20" t="s">
        <v>87</v>
      </c>
      <c r="M13" s="27" t="s">
        <v>130</v>
      </c>
      <c r="N13" s="26">
        <v>150</v>
      </c>
      <c r="O13" s="26">
        <v>150</v>
      </c>
      <c r="P13" s="26"/>
      <c r="Q13" s="26">
        <v>60</v>
      </c>
      <c r="R13" s="26">
        <v>3000</v>
      </c>
      <c r="S13" s="26"/>
      <c r="T13" s="26">
        <v>60</v>
      </c>
      <c r="U13" s="26">
        <v>3000</v>
      </c>
      <c r="V13" s="26"/>
      <c r="W13" s="24" t="s">
        <v>131</v>
      </c>
      <c r="X13" s="27" t="s">
        <v>132</v>
      </c>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row>
    <row r="14" s="4" customFormat="1" ht="90" spans="1:109">
      <c r="A14" s="20">
        <v>9</v>
      </c>
      <c r="B14" s="20" t="s">
        <v>133</v>
      </c>
      <c r="C14" s="20" t="s">
        <v>134</v>
      </c>
      <c r="D14" s="20" t="s">
        <v>135</v>
      </c>
      <c r="E14" s="20" t="s">
        <v>136</v>
      </c>
      <c r="F14" s="20" t="s">
        <v>137</v>
      </c>
      <c r="G14" s="20" t="s">
        <v>138</v>
      </c>
      <c r="H14" s="20" t="s">
        <v>85</v>
      </c>
      <c r="I14" s="20" t="s">
        <v>139</v>
      </c>
      <c r="J14" s="21">
        <v>2026.01</v>
      </c>
      <c r="K14" s="21" t="s">
        <v>86</v>
      </c>
      <c r="L14" s="20" t="s">
        <v>140</v>
      </c>
      <c r="M14" s="20" t="s">
        <v>141</v>
      </c>
      <c r="N14" s="20">
        <v>100</v>
      </c>
      <c r="O14" s="20">
        <v>100</v>
      </c>
      <c r="P14" s="20"/>
      <c r="Q14" s="20">
        <v>1</v>
      </c>
      <c r="R14" s="20">
        <v>1030</v>
      </c>
      <c r="S14" s="20">
        <v>4127</v>
      </c>
      <c r="T14" s="20">
        <v>0</v>
      </c>
      <c r="U14" s="20">
        <v>44</v>
      </c>
      <c r="V14" s="20">
        <v>104</v>
      </c>
      <c r="W14" s="24" t="s">
        <v>142</v>
      </c>
      <c r="X14" s="20" t="s">
        <v>143</v>
      </c>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row>
    <row r="15" s="2" customFormat="1" ht="38" customHeight="1" spans="1:109">
      <c r="A15" s="20">
        <v>10</v>
      </c>
      <c r="B15" s="28" t="s">
        <v>102</v>
      </c>
      <c r="C15" s="28" t="s">
        <v>126</v>
      </c>
      <c r="D15" s="28" t="s">
        <v>127</v>
      </c>
      <c r="E15" s="28" t="s">
        <v>144</v>
      </c>
      <c r="F15" s="28" t="s">
        <v>145</v>
      </c>
      <c r="G15" s="28" t="s">
        <v>146</v>
      </c>
      <c r="H15" s="28" t="s">
        <v>117</v>
      </c>
      <c r="I15" s="28" t="s">
        <v>145</v>
      </c>
      <c r="J15" s="21">
        <v>2026.01</v>
      </c>
      <c r="K15" s="21" t="s">
        <v>86</v>
      </c>
      <c r="L15" s="20" t="s">
        <v>87</v>
      </c>
      <c r="M15" s="28" t="s">
        <v>147</v>
      </c>
      <c r="N15" s="28">
        <v>100</v>
      </c>
      <c r="O15" s="28">
        <v>100</v>
      </c>
      <c r="P15" s="28"/>
      <c r="Q15" s="28">
        <v>5</v>
      </c>
      <c r="R15" s="28">
        <v>1000</v>
      </c>
      <c r="S15" s="28">
        <v>3000</v>
      </c>
      <c r="T15" s="28">
        <v>5</v>
      </c>
      <c r="U15" s="28">
        <v>320</v>
      </c>
      <c r="V15" s="28">
        <v>960</v>
      </c>
      <c r="W15" s="30" t="s">
        <v>148</v>
      </c>
      <c r="X15" s="28" t="s">
        <v>149</v>
      </c>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row>
    <row r="16" s="4" customFormat="1" ht="45" spans="1:109">
      <c r="A16" s="20">
        <v>11</v>
      </c>
      <c r="B16" s="20" t="s">
        <v>102</v>
      </c>
      <c r="C16" s="28" t="s">
        <v>126</v>
      </c>
      <c r="D16" s="28" t="s">
        <v>127</v>
      </c>
      <c r="E16" s="20" t="s">
        <v>129</v>
      </c>
      <c r="F16" s="20" t="s">
        <v>129</v>
      </c>
      <c r="G16" s="20" t="s">
        <v>150</v>
      </c>
      <c r="H16" s="20" t="s">
        <v>85</v>
      </c>
      <c r="I16" s="20" t="s">
        <v>129</v>
      </c>
      <c r="J16" s="21">
        <v>2026.01</v>
      </c>
      <c r="K16" s="21" t="s">
        <v>86</v>
      </c>
      <c r="L16" s="20" t="s">
        <v>87</v>
      </c>
      <c r="M16" s="20" t="s">
        <v>151</v>
      </c>
      <c r="N16" s="20">
        <v>300</v>
      </c>
      <c r="O16" s="20">
        <v>300</v>
      </c>
      <c r="P16" s="20"/>
      <c r="Q16" s="20">
        <v>192</v>
      </c>
      <c r="R16" s="20">
        <v>4500</v>
      </c>
      <c r="S16" s="20">
        <v>9000</v>
      </c>
      <c r="T16" s="20">
        <v>46</v>
      </c>
      <c r="U16" s="20">
        <v>1500</v>
      </c>
      <c r="V16" s="20">
        <v>3000</v>
      </c>
      <c r="W16" s="24" t="s">
        <v>152</v>
      </c>
      <c r="X16" s="20" t="s">
        <v>143</v>
      </c>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row>
    <row r="17" s="1" customFormat="1" ht="50" customHeight="1" spans="1:109">
      <c r="A17" s="20">
        <v>12</v>
      </c>
      <c r="B17" s="28" t="s">
        <v>102</v>
      </c>
      <c r="C17" s="28" t="s">
        <v>114</v>
      </c>
      <c r="D17" s="28" t="s">
        <v>115</v>
      </c>
      <c r="E17" s="28" t="s">
        <v>153</v>
      </c>
      <c r="F17" s="28" t="s">
        <v>153</v>
      </c>
      <c r="G17" s="28" t="s">
        <v>154</v>
      </c>
      <c r="H17" s="28" t="s">
        <v>117</v>
      </c>
      <c r="I17" s="28" t="s">
        <v>153</v>
      </c>
      <c r="J17" s="21">
        <v>2026.01</v>
      </c>
      <c r="K17" s="21" t="s">
        <v>86</v>
      </c>
      <c r="L17" s="20" t="s">
        <v>87</v>
      </c>
      <c r="M17" s="20" t="s">
        <v>155</v>
      </c>
      <c r="N17" s="28">
        <v>5000</v>
      </c>
      <c r="O17" s="28">
        <v>5000</v>
      </c>
      <c r="P17" s="28"/>
      <c r="Q17" s="28">
        <v>46</v>
      </c>
      <c r="R17" s="28">
        <v>5000</v>
      </c>
      <c r="S17" s="28">
        <v>8000</v>
      </c>
      <c r="T17" s="28">
        <v>24</v>
      </c>
      <c r="U17" s="28">
        <v>2128</v>
      </c>
      <c r="V17" s="28">
        <v>6642</v>
      </c>
      <c r="W17" s="30" t="s">
        <v>156</v>
      </c>
      <c r="X17" s="20" t="s">
        <v>157</v>
      </c>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row>
    <row r="18" s="2" customFormat="1" ht="56.25" spans="1:109">
      <c r="A18" s="20">
        <v>13</v>
      </c>
      <c r="B18" s="20" t="s">
        <v>102</v>
      </c>
      <c r="C18" s="28" t="s">
        <v>126</v>
      </c>
      <c r="D18" s="28" t="s">
        <v>127</v>
      </c>
      <c r="E18" s="20" t="s">
        <v>158</v>
      </c>
      <c r="F18" s="20" t="s">
        <v>159</v>
      </c>
      <c r="G18" s="31" t="s">
        <v>160</v>
      </c>
      <c r="H18" s="20" t="s">
        <v>117</v>
      </c>
      <c r="I18" s="20" t="s">
        <v>161</v>
      </c>
      <c r="J18" s="32">
        <v>46023</v>
      </c>
      <c r="K18" s="32">
        <v>46357</v>
      </c>
      <c r="L18" s="20" t="s">
        <v>158</v>
      </c>
      <c r="M18" s="20" t="s">
        <v>162</v>
      </c>
      <c r="N18" s="26">
        <v>65</v>
      </c>
      <c r="O18" s="26">
        <v>60</v>
      </c>
      <c r="P18" s="26">
        <v>5</v>
      </c>
      <c r="Q18" s="26">
        <v>1</v>
      </c>
      <c r="R18" s="26">
        <v>30</v>
      </c>
      <c r="S18" s="26">
        <v>150</v>
      </c>
      <c r="T18" s="26"/>
      <c r="U18" s="26"/>
      <c r="V18" s="26"/>
      <c r="W18" s="24" t="s">
        <v>163</v>
      </c>
      <c r="X18" s="20" t="s">
        <v>164</v>
      </c>
    </row>
    <row r="19" s="2" customFormat="1" ht="67" customHeight="1" spans="1:109">
      <c r="A19" s="20">
        <v>14</v>
      </c>
      <c r="B19" s="33" t="s">
        <v>133</v>
      </c>
      <c r="C19" s="34" t="s">
        <v>134</v>
      </c>
      <c r="D19" s="33" t="s">
        <v>165</v>
      </c>
      <c r="E19" s="35" t="s">
        <v>166</v>
      </c>
      <c r="F19" s="35" t="s">
        <v>167</v>
      </c>
      <c r="G19" s="35" t="s">
        <v>168</v>
      </c>
      <c r="H19" s="35" t="s">
        <v>169</v>
      </c>
      <c r="I19" s="35" t="s">
        <v>167</v>
      </c>
      <c r="J19" s="36">
        <v>46023</v>
      </c>
      <c r="K19" s="36">
        <v>46357</v>
      </c>
      <c r="L19" s="35" t="s">
        <v>167</v>
      </c>
      <c r="M19" s="35" t="s">
        <v>170</v>
      </c>
      <c r="N19" s="35">
        <v>36</v>
      </c>
      <c r="O19" s="35">
        <v>26</v>
      </c>
      <c r="P19" s="35">
        <v>10</v>
      </c>
      <c r="Q19" s="35">
        <v>1</v>
      </c>
      <c r="R19" s="35">
        <v>65</v>
      </c>
      <c r="S19" s="35">
        <v>266</v>
      </c>
      <c r="T19" s="35" t="s">
        <v>171</v>
      </c>
      <c r="U19" s="35">
        <v>5</v>
      </c>
      <c r="V19" s="35">
        <v>16</v>
      </c>
      <c r="W19" s="37" t="s">
        <v>172</v>
      </c>
      <c r="X19" s="20" t="s">
        <v>173</v>
      </c>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row>
    <row r="20" s="2" customFormat="1" ht="45" spans="1:109">
      <c r="A20" s="20">
        <v>15</v>
      </c>
      <c r="B20" s="38" t="s">
        <v>133</v>
      </c>
      <c r="C20" s="39" t="s">
        <v>134</v>
      </c>
      <c r="D20" s="38" t="s">
        <v>165</v>
      </c>
      <c r="E20" s="40" t="s">
        <v>166</v>
      </c>
      <c r="F20" s="40" t="s">
        <v>174</v>
      </c>
      <c r="G20" s="40" t="s">
        <v>175</v>
      </c>
      <c r="H20" s="40" t="s">
        <v>169</v>
      </c>
      <c r="I20" s="40" t="s">
        <v>174</v>
      </c>
      <c r="J20" s="41">
        <v>46023</v>
      </c>
      <c r="K20" s="41">
        <v>46357</v>
      </c>
      <c r="L20" s="40" t="s">
        <v>174</v>
      </c>
      <c r="M20" s="40" t="s">
        <v>176</v>
      </c>
      <c r="N20" s="40">
        <v>20</v>
      </c>
      <c r="O20" s="40">
        <v>15</v>
      </c>
      <c r="P20" s="40">
        <v>5</v>
      </c>
      <c r="Q20" s="40">
        <v>1</v>
      </c>
      <c r="R20" s="40">
        <v>87</v>
      </c>
      <c r="S20" s="40">
        <v>369</v>
      </c>
      <c r="T20" s="40">
        <v>1</v>
      </c>
      <c r="U20" s="40">
        <v>10</v>
      </c>
      <c r="V20" s="40">
        <v>32</v>
      </c>
      <c r="W20" s="42" t="s">
        <v>177</v>
      </c>
      <c r="X20" s="20" t="s">
        <v>178</v>
      </c>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row>
    <row r="21" s="2" customFormat="1" ht="146.25" spans="1:109">
      <c r="A21" s="20">
        <v>16</v>
      </c>
      <c r="B21" s="20" t="s">
        <v>102</v>
      </c>
      <c r="C21" s="43" t="s">
        <v>126</v>
      </c>
      <c r="D21" s="23" t="s">
        <v>127</v>
      </c>
      <c r="E21" s="23" t="s">
        <v>166</v>
      </c>
      <c r="F21" s="23" t="s">
        <v>174</v>
      </c>
      <c r="G21" s="23" t="s">
        <v>179</v>
      </c>
      <c r="H21" s="23" t="s">
        <v>117</v>
      </c>
      <c r="I21" s="23" t="s">
        <v>180</v>
      </c>
      <c r="J21" s="44">
        <v>46023</v>
      </c>
      <c r="K21" s="44">
        <v>46235</v>
      </c>
      <c r="L21" s="23" t="s">
        <v>174</v>
      </c>
      <c r="M21" s="23" t="s">
        <v>181</v>
      </c>
      <c r="N21" s="23">
        <v>30</v>
      </c>
      <c r="O21" s="23">
        <v>20</v>
      </c>
      <c r="P21" s="23">
        <v>10</v>
      </c>
      <c r="Q21" s="23">
        <v>1</v>
      </c>
      <c r="R21" s="23">
        <v>60</v>
      </c>
      <c r="S21" s="23">
        <v>204</v>
      </c>
      <c r="T21" s="23">
        <v>1</v>
      </c>
      <c r="U21" s="23">
        <v>5</v>
      </c>
      <c r="V21" s="23">
        <v>16</v>
      </c>
      <c r="W21" s="45" t="s">
        <v>182</v>
      </c>
      <c r="X21" s="23" t="s">
        <v>183</v>
      </c>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row>
    <row r="22" s="2" customFormat="1" ht="135" spans="1:109">
      <c r="A22" s="20">
        <v>17</v>
      </c>
      <c r="B22" s="38" t="s">
        <v>133</v>
      </c>
      <c r="C22" s="39" t="s">
        <v>134</v>
      </c>
      <c r="D22" s="38" t="s">
        <v>165</v>
      </c>
      <c r="E22" s="40" t="s">
        <v>166</v>
      </c>
      <c r="F22" s="40" t="s">
        <v>184</v>
      </c>
      <c r="G22" s="40" t="s">
        <v>185</v>
      </c>
      <c r="H22" s="40" t="s">
        <v>169</v>
      </c>
      <c r="I22" s="40" t="s">
        <v>184</v>
      </c>
      <c r="J22" s="41">
        <v>46023</v>
      </c>
      <c r="K22" s="41">
        <v>46357</v>
      </c>
      <c r="L22" s="40" t="s">
        <v>184</v>
      </c>
      <c r="M22" s="40" t="s">
        <v>186</v>
      </c>
      <c r="N22" s="40">
        <v>36</v>
      </c>
      <c r="O22" s="40">
        <v>26</v>
      </c>
      <c r="P22" s="40">
        <v>10</v>
      </c>
      <c r="Q22" s="40">
        <v>1</v>
      </c>
      <c r="R22" s="40">
        <v>125</v>
      </c>
      <c r="S22" s="40">
        <v>412</v>
      </c>
      <c r="T22" s="40">
        <v>1</v>
      </c>
      <c r="U22" s="40">
        <v>10</v>
      </c>
      <c r="V22" s="40">
        <v>32</v>
      </c>
      <c r="W22" s="42" t="s">
        <v>172</v>
      </c>
      <c r="X22" s="20" t="s">
        <v>187</v>
      </c>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row>
    <row r="23" s="2" customFormat="1" ht="146.25" spans="1:109">
      <c r="A23" s="20">
        <v>18</v>
      </c>
      <c r="B23" s="23" t="s">
        <v>102</v>
      </c>
      <c r="C23" s="43" t="s">
        <v>126</v>
      </c>
      <c r="D23" s="23" t="s">
        <v>127</v>
      </c>
      <c r="E23" s="23" t="s">
        <v>166</v>
      </c>
      <c r="F23" s="23" t="s">
        <v>184</v>
      </c>
      <c r="G23" s="23" t="s">
        <v>188</v>
      </c>
      <c r="H23" s="23" t="s">
        <v>117</v>
      </c>
      <c r="I23" s="23" t="s">
        <v>189</v>
      </c>
      <c r="J23" s="44">
        <v>46023</v>
      </c>
      <c r="K23" s="44">
        <v>46235</v>
      </c>
      <c r="L23" s="23" t="s">
        <v>184</v>
      </c>
      <c r="M23" s="23" t="s">
        <v>190</v>
      </c>
      <c r="N23" s="23">
        <v>42</v>
      </c>
      <c r="O23" s="23">
        <v>28</v>
      </c>
      <c r="P23" s="23">
        <v>14</v>
      </c>
      <c r="Q23" s="23">
        <v>1</v>
      </c>
      <c r="R23" s="23">
        <v>60</v>
      </c>
      <c r="S23" s="23">
        <v>204</v>
      </c>
      <c r="T23" s="23">
        <v>1</v>
      </c>
      <c r="U23" s="23">
        <v>5</v>
      </c>
      <c r="V23" s="23">
        <v>28</v>
      </c>
      <c r="W23" s="45" t="s">
        <v>191</v>
      </c>
      <c r="X23" s="23" t="s">
        <v>183</v>
      </c>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row>
    <row r="24" s="2" customFormat="1" ht="56.25" spans="1:109">
      <c r="A24" s="20">
        <v>19</v>
      </c>
      <c r="B24" s="20" t="s">
        <v>102</v>
      </c>
      <c r="C24" s="46" t="s">
        <v>126</v>
      </c>
      <c r="D24" s="20" t="s">
        <v>127</v>
      </c>
      <c r="E24" s="20" t="s">
        <v>166</v>
      </c>
      <c r="F24" s="20" t="s">
        <v>192</v>
      </c>
      <c r="G24" s="20" t="s">
        <v>193</v>
      </c>
      <c r="H24" s="20" t="s">
        <v>194</v>
      </c>
      <c r="I24" s="20" t="s">
        <v>195</v>
      </c>
      <c r="J24" s="23">
        <v>2026.1</v>
      </c>
      <c r="K24" s="23">
        <v>2026.12</v>
      </c>
      <c r="L24" s="20" t="s">
        <v>192</v>
      </c>
      <c r="M24" s="20" t="s">
        <v>196</v>
      </c>
      <c r="N24" s="20">
        <v>20</v>
      </c>
      <c r="O24" s="20">
        <v>12</v>
      </c>
      <c r="P24" s="20">
        <v>8</v>
      </c>
      <c r="Q24" s="20">
        <v>1</v>
      </c>
      <c r="R24" s="20">
        <v>160</v>
      </c>
      <c r="S24" s="20">
        <v>450</v>
      </c>
      <c r="T24" s="20">
        <v>1</v>
      </c>
      <c r="U24" s="20">
        <v>5</v>
      </c>
      <c r="V24" s="20">
        <v>18</v>
      </c>
      <c r="W24" s="24" t="s">
        <v>197</v>
      </c>
      <c r="X24" s="20" t="s">
        <v>198</v>
      </c>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row>
    <row r="25" s="2" customFormat="1" ht="91" customHeight="1" spans="1:109">
      <c r="A25" s="20">
        <v>20</v>
      </c>
      <c r="B25" s="20" t="s">
        <v>133</v>
      </c>
      <c r="C25" s="46" t="s">
        <v>134</v>
      </c>
      <c r="D25" s="38" t="s">
        <v>165</v>
      </c>
      <c r="E25" s="20" t="s">
        <v>166</v>
      </c>
      <c r="F25" s="20" t="s">
        <v>192</v>
      </c>
      <c r="G25" s="20" t="s">
        <v>199</v>
      </c>
      <c r="H25" s="20" t="s">
        <v>117</v>
      </c>
      <c r="I25" s="20" t="s">
        <v>200</v>
      </c>
      <c r="J25" s="23">
        <v>2026.1</v>
      </c>
      <c r="K25" s="23">
        <v>2026.12</v>
      </c>
      <c r="L25" s="20" t="s">
        <v>192</v>
      </c>
      <c r="M25" s="20" t="s">
        <v>201</v>
      </c>
      <c r="N25" s="20">
        <v>21</v>
      </c>
      <c r="O25" s="20">
        <v>14</v>
      </c>
      <c r="P25" s="20">
        <v>7</v>
      </c>
      <c r="Q25" s="20">
        <v>1</v>
      </c>
      <c r="R25" s="20">
        <v>60</v>
      </c>
      <c r="S25" s="20">
        <v>320</v>
      </c>
      <c r="T25" s="20">
        <v>1</v>
      </c>
      <c r="U25" s="20">
        <v>6</v>
      </c>
      <c r="V25" s="20">
        <v>24</v>
      </c>
      <c r="W25" s="24" t="s">
        <v>202</v>
      </c>
      <c r="X25" s="20" t="s">
        <v>203</v>
      </c>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row>
    <row r="26" s="2" customFormat="1" ht="45" spans="1:109">
      <c r="A26" s="20">
        <v>21</v>
      </c>
      <c r="B26" s="23" t="s">
        <v>102</v>
      </c>
      <c r="C26" s="23" t="s">
        <v>114</v>
      </c>
      <c r="D26" s="23" t="s">
        <v>204</v>
      </c>
      <c r="E26" s="20" t="s">
        <v>166</v>
      </c>
      <c r="F26" s="20" t="s">
        <v>192</v>
      </c>
      <c r="G26" s="20" t="s">
        <v>205</v>
      </c>
      <c r="H26" s="20" t="s">
        <v>206</v>
      </c>
      <c r="I26" s="20" t="s">
        <v>207</v>
      </c>
      <c r="J26" s="23">
        <v>2026.1</v>
      </c>
      <c r="K26" s="23">
        <v>2026.12</v>
      </c>
      <c r="L26" s="20" t="s">
        <v>192</v>
      </c>
      <c r="M26" s="20" t="s">
        <v>208</v>
      </c>
      <c r="N26" s="20">
        <v>30</v>
      </c>
      <c r="O26" s="20">
        <v>20</v>
      </c>
      <c r="P26" s="20">
        <v>10</v>
      </c>
      <c r="Q26" s="20">
        <v>1</v>
      </c>
      <c r="R26" s="20">
        <v>90</v>
      </c>
      <c r="S26" s="20">
        <v>360</v>
      </c>
      <c r="T26" s="20">
        <v>1</v>
      </c>
      <c r="U26" s="20">
        <v>6</v>
      </c>
      <c r="V26" s="20">
        <v>24</v>
      </c>
      <c r="W26" s="24" t="s">
        <v>209</v>
      </c>
      <c r="X26" s="20" t="s">
        <v>210</v>
      </c>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row>
    <row r="27" s="2" customFormat="1" ht="33.75" spans="1:109">
      <c r="A27" s="20">
        <v>22</v>
      </c>
      <c r="B27" s="20" t="s">
        <v>102</v>
      </c>
      <c r="C27" s="46" t="s">
        <v>114</v>
      </c>
      <c r="D27" s="20" t="s">
        <v>204</v>
      </c>
      <c r="E27" s="20" t="s">
        <v>166</v>
      </c>
      <c r="F27" s="20" t="s">
        <v>211</v>
      </c>
      <c r="G27" s="20" t="s">
        <v>212</v>
      </c>
      <c r="H27" s="20" t="s">
        <v>117</v>
      </c>
      <c r="I27" s="20" t="s">
        <v>213</v>
      </c>
      <c r="J27" s="23">
        <v>2026.1</v>
      </c>
      <c r="K27" s="23">
        <v>2026.12</v>
      </c>
      <c r="L27" s="20" t="s">
        <v>214</v>
      </c>
      <c r="M27" s="20" t="s">
        <v>215</v>
      </c>
      <c r="N27" s="26">
        <v>15</v>
      </c>
      <c r="O27" s="26">
        <v>12</v>
      </c>
      <c r="P27" s="26">
        <v>3</v>
      </c>
      <c r="Q27" s="26">
        <v>1</v>
      </c>
      <c r="R27" s="26">
        <v>66</v>
      </c>
      <c r="S27" s="26">
        <v>220</v>
      </c>
      <c r="T27" s="26">
        <v>1</v>
      </c>
      <c r="U27" s="26">
        <v>8</v>
      </c>
      <c r="V27" s="26">
        <v>36</v>
      </c>
      <c r="W27" s="24" t="s">
        <v>216</v>
      </c>
      <c r="X27" s="20" t="s">
        <v>217</v>
      </c>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row>
    <row r="28" s="2" customFormat="1" ht="123.75" spans="1:109">
      <c r="A28" s="20">
        <v>23</v>
      </c>
      <c r="B28" s="23" t="s">
        <v>102</v>
      </c>
      <c r="C28" s="23" t="s">
        <v>114</v>
      </c>
      <c r="D28" s="23" t="s">
        <v>204</v>
      </c>
      <c r="E28" s="20" t="s">
        <v>166</v>
      </c>
      <c r="F28" s="20" t="s">
        <v>218</v>
      </c>
      <c r="G28" s="20" t="s">
        <v>219</v>
      </c>
      <c r="H28" s="20" t="s">
        <v>220</v>
      </c>
      <c r="I28" s="20" t="s">
        <v>221</v>
      </c>
      <c r="J28" s="21" t="s">
        <v>222</v>
      </c>
      <c r="K28" s="21" t="s">
        <v>223</v>
      </c>
      <c r="L28" s="20" t="s">
        <v>224</v>
      </c>
      <c r="M28" s="20" t="s">
        <v>225</v>
      </c>
      <c r="N28" s="20">
        <v>18</v>
      </c>
      <c r="O28" s="20">
        <v>16</v>
      </c>
      <c r="P28" s="20">
        <v>2</v>
      </c>
      <c r="Q28" s="20">
        <v>1</v>
      </c>
      <c r="R28" s="20">
        <v>24</v>
      </c>
      <c r="S28" s="20">
        <v>92</v>
      </c>
      <c r="T28" s="20">
        <v>1</v>
      </c>
      <c r="U28" s="20">
        <v>2</v>
      </c>
      <c r="V28" s="20">
        <v>8</v>
      </c>
      <c r="W28" s="24" t="s">
        <v>226</v>
      </c>
      <c r="X28" s="20" t="s">
        <v>227</v>
      </c>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row>
    <row r="29" s="2" customFormat="1" ht="123.75" spans="1:109">
      <c r="A29" s="20">
        <v>24</v>
      </c>
      <c r="B29" s="23" t="s">
        <v>102</v>
      </c>
      <c r="C29" s="23" t="s">
        <v>114</v>
      </c>
      <c r="D29" s="23" t="s">
        <v>204</v>
      </c>
      <c r="E29" s="20" t="s">
        <v>166</v>
      </c>
      <c r="F29" s="20" t="s">
        <v>218</v>
      </c>
      <c r="G29" s="20" t="s">
        <v>228</v>
      </c>
      <c r="H29" s="20" t="s">
        <v>220</v>
      </c>
      <c r="I29" s="20" t="s">
        <v>229</v>
      </c>
      <c r="J29" s="21" t="s">
        <v>222</v>
      </c>
      <c r="K29" s="21" t="s">
        <v>223</v>
      </c>
      <c r="L29" s="20" t="s">
        <v>224</v>
      </c>
      <c r="M29" s="47" t="s">
        <v>230</v>
      </c>
      <c r="N29" s="20">
        <v>15.5</v>
      </c>
      <c r="O29" s="20">
        <v>12</v>
      </c>
      <c r="P29" s="20">
        <v>3.5</v>
      </c>
      <c r="Q29" s="20">
        <v>1</v>
      </c>
      <c r="R29" s="20">
        <v>21</v>
      </c>
      <c r="S29" s="20">
        <v>84</v>
      </c>
      <c r="T29" s="20">
        <v>1</v>
      </c>
      <c r="U29" s="20">
        <v>1</v>
      </c>
      <c r="V29" s="20">
        <v>5</v>
      </c>
      <c r="W29" s="24" t="s">
        <v>226</v>
      </c>
      <c r="X29" s="20" t="s">
        <v>227</v>
      </c>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row>
    <row r="30" s="2" customFormat="1" ht="90.75" spans="1:109">
      <c r="A30" s="20">
        <v>25</v>
      </c>
      <c r="B30" s="47" t="s">
        <v>102</v>
      </c>
      <c r="C30" s="48" t="s">
        <v>126</v>
      </c>
      <c r="D30" s="47" t="s">
        <v>127</v>
      </c>
      <c r="E30" s="47" t="s">
        <v>166</v>
      </c>
      <c r="F30" s="47" t="s">
        <v>231</v>
      </c>
      <c r="G30" s="47" t="s">
        <v>232</v>
      </c>
      <c r="H30" s="47" t="s">
        <v>85</v>
      </c>
      <c r="I30" s="47" t="s">
        <v>231</v>
      </c>
      <c r="J30" s="21" t="s">
        <v>222</v>
      </c>
      <c r="K30" s="21" t="s">
        <v>223</v>
      </c>
      <c r="L30" s="47" t="s">
        <v>231</v>
      </c>
      <c r="M30" s="47" t="s">
        <v>233</v>
      </c>
      <c r="N30" s="47">
        <v>8</v>
      </c>
      <c r="O30" s="47">
        <v>6</v>
      </c>
      <c r="P30" s="47">
        <v>2</v>
      </c>
      <c r="Q30" s="47">
        <v>1</v>
      </c>
      <c r="R30" s="47">
        <v>23</v>
      </c>
      <c r="S30" s="47">
        <v>118</v>
      </c>
      <c r="T30" s="47">
        <v>1</v>
      </c>
      <c r="U30" s="47">
        <v>10</v>
      </c>
      <c r="V30" s="47">
        <v>39</v>
      </c>
      <c r="W30" s="49" t="s">
        <v>234</v>
      </c>
      <c r="X30" s="20" t="s">
        <v>235</v>
      </c>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row>
    <row r="31" s="2" customFormat="1" ht="101" customHeight="1" spans="1:109">
      <c r="A31" s="20">
        <v>26</v>
      </c>
      <c r="B31" s="38" t="s">
        <v>133</v>
      </c>
      <c r="C31" s="48" t="s">
        <v>134</v>
      </c>
      <c r="D31" s="38" t="s">
        <v>165</v>
      </c>
      <c r="E31" s="47" t="s">
        <v>166</v>
      </c>
      <c r="F31" s="47" t="s">
        <v>231</v>
      </c>
      <c r="G31" s="47" t="s">
        <v>236</v>
      </c>
      <c r="H31" s="47" t="s">
        <v>169</v>
      </c>
      <c r="I31" s="47" t="s">
        <v>231</v>
      </c>
      <c r="J31" s="21" t="s">
        <v>222</v>
      </c>
      <c r="K31" s="21" t="s">
        <v>223</v>
      </c>
      <c r="L31" s="47" t="s">
        <v>231</v>
      </c>
      <c r="M31" s="47" t="s">
        <v>237</v>
      </c>
      <c r="N31" s="47">
        <v>135</v>
      </c>
      <c r="O31" s="47">
        <v>100</v>
      </c>
      <c r="P31" s="47">
        <v>35</v>
      </c>
      <c r="Q31" s="47">
        <v>1</v>
      </c>
      <c r="R31" s="47">
        <v>180</v>
      </c>
      <c r="S31" s="47">
        <v>900</v>
      </c>
      <c r="T31" s="47">
        <v>1</v>
      </c>
      <c r="U31" s="47">
        <v>46</v>
      </c>
      <c r="V31" s="47">
        <v>200</v>
      </c>
      <c r="W31" s="49" t="s">
        <v>238</v>
      </c>
      <c r="X31" s="20" t="s">
        <v>239</v>
      </c>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row>
    <row r="32" s="2" customFormat="1" ht="78" customHeight="1" spans="1:109">
      <c r="A32" s="20">
        <v>27</v>
      </c>
      <c r="B32" s="38" t="s">
        <v>102</v>
      </c>
      <c r="C32" s="48" t="s">
        <v>114</v>
      </c>
      <c r="D32" s="47" t="s">
        <v>204</v>
      </c>
      <c r="E32" s="47" t="s">
        <v>166</v>
      </c>
      <c r="F32" s="47" t="s">
        <v>231</v>
      </c>
      <c r="G32" s="47" t="s">
        <v>240</v>
      </c>
      <c r="H32" s="47" t="s">
        <v>169</v>
      </c>
      <c r="I32" s="47" t="s">
        <v>231</v>
      </c>
      <c r="J32" s="21" t="s">
        <v>222</v>
      </c>
      <c r="K32" s="21" t="s">
        <v>223</v>
      </c>
      <c r="L32" s="47" t="s">
        <v>231</v>
      </c>
      <c r="M32" s="47" t="s">
        <v>241</v>
      </c>
      <c r="N32" s="47">
        <v>210</v>
      </c>
      <c r="O32" s="47">
        <v>160</v>
      </c>
      <c r="P32" s="47">
        <v>50</v>
      </c>
      <c r="Q32" s="47">
        <v>1</v>
      </c>
      <c r="R32" s="47">
        <v>700</v>
      </c>
      <c r="S32" s="47">
        <v>2600</v>
      </c>
      <c r="T32" s="47">
        <v>1</v>
      </c>
      <c r="U32" s="47">
        <v>65</v>
      </c>
      <c r="V32" s="47">
        <v>267</v>
      </c>
      <c r="W32" s="49" t="s">
        <v>242</v>
      </c>
      <c r="X32" s="20" t="s">
        <v>243</v>
      </c>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row>
    <row r="33" s="2" customFormat="1" ht="123.75" spans="1:109">
      <c r="A33" s="20">
        <v>28</v>
      </c>
      <c r="B33" s="23" t="s">
        <v>102</v>
      </c>
      <c r="C33" s="23" t="s">
        <v>114</v>
      </c>
      <c r="D33" s="23" t="s">
        <v>204</v>
      </c>
      <c r="E33" s="20" t="s">
        <v>166</v>
      </c>
      <c r="F33" s="20" t="s">
        <v>244</v>
      </c>
      <c r="G33" s="20" t="s">
        <v>245</v>
      </c>
      <c r="H33" s="20" t="s">
        <v>246</v>
      </c>
      <c r="I33" s="20" t="s">
        <v>247</v>
      </c>
      <c r="J33" s="21" t="s">
        <v>222</v>
      </c>
      <c r="K33" s="21" t="s">
        <v>223</v>
      </c>
      <c r="L33" s="20" t="s">
        <v>248</v>
      </c>
      <c r="M33" s="47" t="s">
        <v>249</v>
      </c>
      <c r="N33" s="20">
        <v>30</v>
      </c>
      <c r="O33" s="20">
        <v>15</v>
      </c>
      <c r="P33" s="20">
        <v>15</v>
      </c>
      <c r="Q33" s="20">
        <v>1</v>
      </c>
      <c r="R33" s="20">
        <v>33</v>
      </c>
      <c r="S33" s="20">
        <v>136</v>
      </c>
      <c r="T33" s="20">
        <v>1</v>
      </c>
      <c r="U33" s="20">
        <v>4</v>
      </c>
      <c r="V33" s="20">
        <v>10</v>
      </c>
      <c r="W33" s="24" t="s">
        <v>226</v>
      </c>
      <c r="X33" s="20" t="s">
        <v>227</v>
      </c>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row>
    <row r="34" s="2" customFormat="1" ht="33.75" spans="1:109">
      <c r="A34" s="20">
        <v>29</v>
      </c>
      <c r="B34" s="20" t="s">
        <v>133</v>
      </c>
      <c r="C34" s="20" t="s">
        <v>134</v>
      </c>
      <c r="D34" s="38" t="s">
        <v>165</v>
      </c>
      <c r="E34" s="20" t="s">
        <v>166</v>
      </c>
      <c r="F34" s="20" t="s">
        <v>244</v>
      </c>
      <c r="G34" s="20" t="s">
        <v>250</v>
      </c>
      <c r="H34" s="20" t="s">
        <v>117</v>
      </c>
      <c r="I34" s="20" t="s">
        <v>251</v>
      </c>
      <c r="J34" s="21" t="s">
        <v>222</v>
      </c>
      <c r="K34" s="21" t="s">
        <v>223</v>
      </c>
      <c r="L34" s="20" t="s">
        <v>248</v>
      </c>
      <c r="M34" s="47" t="s">
        <v>252</v>
      </c>
      <c r="N34" s="20">
        <v>95</v>
      </c>
      <c r="O34" s="20">
        <v>90</v>
      </c>
      <c r="P34" s="20">
        <v>5</v>
      </c>
      <c r="Q34" s="20">
        <v>1</v>
      </c>
      <c r="R34" s="20">
        <v>127</v>
      </c>
      <c r="S34" s="20">
        <v>489</v>
      </c>
      <c r="T34" s="20">
        <v>1</v>
      </c>
      <c r="U34" s="20">
        <v>11</v>
      </c>
      <c r="V34" s="20">
        <v>36</v>
      </c>
      <c r="W34" s="24" t="s">
        <v>253</v>
      </c>
      <c r="X34" s="20" t="s">
        <v>227</v>
      </c>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row>
    <row r="35" s="2" customFormat="1" ht="33.75" spans="1:109">
      <c r="A35" s="20">
        <v>30</v>
      </c>
      <c r="B35" s="20" t="s">
        <v>102</v>
      </c>
      <c r="C35" s="20" t="s">
        <v>126</v>
      </c>
      <c r="D35" s="20" t="s">
        <v>127</v>
      </c>
      <c r="E35" s="20" t="s">
        <v>166</v>
      </c>
      <c r="F35" s="20" t="s">
        <v>244</v>
      </c>
      <c r="G35" s="20" t="s">
        <v>254</v>
      </c>
      <c r="H35" s="20" t="s">
        <v>117</v>
      </c>
      <c r="I35" s="20" t="s">
        <v>254</v>
      </c>
      <c r="J35" s="21" t="s">
        <v>222</v>
      </c>
      <c r="K35" s="21" t="s">
        <v>223</v>
      </c>
      <c r="L35" s="20" t="s">
        <v>248</v>
      </c>
      <c r="M35" s="47" t="s">
        <v>255</v>
      </c>
      <c r="N35" s="20">
        <v>50</v>
      </c>
      <c r="O35" s="20">
        <v>38</v>
      </c>
      <c r="P35" s="20">
        <v>2</v>
      </c>
      <c r="Q35" s="20">
        <v>1</v>
      </c>
      <c r="R35" s="20">
        <v>1078</v>
      </c>
      <c r="S35" s="20">
        <v>4215</v>
      </c>
      <c r="T35" s="20">
        <v>1</v>
      </c>
      <c r="U35" s="20">
        <v>50</v>
      </c>
      <c r="V35" s="20">
        <v>135</v>
      </c>
      <c r="W35" s="24" t="s">
        <v>256</v>
      </c>
      <c r="X35" s="20" t="s">
        <v>227</v>
      </c>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row>
    <row r="36" s="5" customFormat="1" ht="45" spans="1:109">
      <c r="A36" s="20">
        <v>31</v>
      </c>
      <c r="B36" s="20" t="s">
        <v>81</v>
      </c>
      <c r="C36" s="20" t="s">
        <v>98</v>
      </c>
      <c r="D36" s="20" t="s">
        <v>257</v>
      </c>
      <c r="E36" s="20" t="s">
        <v>166</v>
      </c>
      <c r="F36" s="20" t="s">
        <v>258</v>
      </c>
      <c r="G36" s="20" t="s">
        <v>259</v>
      </c>
      <c r="H36" s="20" t="s">
        <v>260</v>
      </c>
      <c r="I36" s="20" t="s">
        <v>261</v>
      </c>
      <c r="J36" s="21" t="s">
        <v>222</v>
      </c>
      <c r="K36" s="21" t="s">
        <v>223</v>
      </c>
      <c r="L36" s="20" t="s">
        <v>166</v>
      </c>
      <c r="M36" s="20" t="s">
        <v>262</v>
      </c>
      <c r="N36" s="20">
        <v>40</v>
      </c>
      <c r="O36" s="20">
        <v>40</v>
      </c>
      <c r="P36" s="20">
        <v>0</v>
      </c>
      <c r="Q36" s="20">
        <v>9</v>
      </c>
      <c r="R36" s="20">
        <v>365</v>
      </c>
      <c r="S36" s="20">
        <v>1175</v>
      </c>
      <c r="T36" s="20">
        <v>1</v>
      </c>
      <c r="U36" s="20">
        <v>365</v>
      </c>
      <c r="V36" s="20">
        <v>1175</v>
      </c>
      <c r="W36" s="24" t="s">
        <v>263</v>
      </c>
      <c r="X36" s="20" t="s">
        <v>264</v>
      </c>
    </row>
    <row r="37" s="2" customFormat="1" ht="102" customHeight="1" spans="1:109">
      <c r="A37" s="20">
        <v>32</v>
      </c>
      <c r="B37" s="38" t="s">
        <v>133</v>
      </c>
      <c r="C37" s="38" t="s">
        <v>134</v>
      </c>
      <c r="D37" s="38" t="s">
        <v>165</v>
      </c>
      <c r="E37" s="20" t="s">
        <v>265</v>
      </c>
      <c r="F37" s="20" t="s">
        <v>266</v>
      </c>
      <c r="G37" s="20" t="s">
        <v>267</v>
      </c>
      <c r="H37" s="20" t="s">
        <v>268</v>
      </c>
      <c r="I37" s="20" t="s">
        <v>269</v>
      </c>
      <c r="J37" s="50">
        <v>2026.06</v>
      </c>
      <c r="K37" s="50">
        <v>2026.12</v>
      </c>
      <c r="L37" s="20" t="s">
        <v>266</v>
      </c>
      <c r="M37" s="20" t="s">
        <v>270</v>
      </c>
      <c r="N37" s="51">
        <v>5</v>
      </c>
      <c r="O37" s="51">
        <v>5</v>
      </c>
      <c r="P37" s="51"/>
      <c r="Q37" s="52">
        <v>1</v>
      </c>
      <c r="R37" s="52">
        <v>12</v>
      </c>
      <c r="S37" s="52">
        <v>34</v>
      </c>
      <c r="T37" s="52"/>
      <c r="U37" s="52">
        <v>1</v>
      </c>
      <c r="V37" s="52">
        <v>4</v>
      </c>
      <c r="W37" s="53" t="s">
        <v>271</v>
      </c>
      <c r="X37" s="54" t="s">
        <v>272</v>
      </c>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row>
    <row r="38" s="2" customFormat="1" ht="112.5" spans="1:109">
      <c r="A38" s="20">
        <v>33</v>
      </c>
      <c r="B38" s="23" t="s">
        <v>102</v>
      </c>
      <c r="C38" s="23" t="s">
        <v>114</v>
      </c>
      <c r="D38" s="23" t="s">
        <v>204</v>
      </c>
      <c r="E38" s="20" t="s">
        <v>265</v>
      </c>
      <c r="F38" s="20" t="s">
        <v>266</v>
      </c>
      <c r="G38" s="20" t="s">
        <v>273</v>
      </c>
      <c r="H38" s="20" t="s">
        <v>268</v>
      </c>
      <c r="I38" s="20" t="s">
        <v>274</v>
      </c>
      <c r="J38" s="50">
        <v>2026.08</v>
      </c>
      <c r="K38" s="50">
        <v>2026.12</v>
      </c>
      <c r="L38" s="20" t="s">
        <v>266</v>
      </c>
      <c r="M38" s="20" t="s">
        <v>275</v>
      </c>
      <c r="N38" s="51">
        <v>6</v>
      </c>
      <c r="O38" s="51">
        <v>6</v>
      </c>
      <c r="P38" s="51"/>
      <c r="Q38" s="52">
        <v>1</v>
      </c>
      <c r="R38" s="52">
        <v>110</v>
      </c>
      <c r="S38" s="52">
        <v>230</v>
      </c>
      <c r="T38" s="52"/>
      <c r="U38" s="52">
        <v>6</v>
      </c>
      <c r="V38" s="52">
        <v>17</v>
      </c>
      <c r="W38" s="53" t="s">
        <v>276</v>
      </c>
      <c r="X38" s="54" t="s">
        <v>277</v>
      </c>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row>
    <row r="39" s="2" customFormat="1" ht="123.75" spans="1:109">
      <c r="A39" s="20">
        <v>34</v>
      </c>
      <c r="B39" s="38" t="s">
        <v>102</v>
      </c>
      <c r="C39" s="38" t="s">
        <v>126</v>
      </c>
      <c r="D39" s="38" t="s">
        <v>127</v>
      </c>
      <c r="E39" s="20" t="s">
        <v>265</v>
      </c>
      <c r="F39" s="20" t="s">
        <v>266</v>
      </c>
      <c r="G39" s="20" t="s">
        <v>278</v>
      </c>
      <c r="H39" s="20" t="s">
        <v>169</v>
      </c>
      <c r="I39" s="20" t="s">
        <v>274</v>
      </c>
      <c r="J39" s="50">
        <v>2026.05</v>
      </c>
      <c r="K39" s="50" t="s">
        <v>279</v>
      </c>
      <c r="L39" s="20" t="s">
        <v>266</v>
      </c>
      <c r="M39" s="20" t="s">
        <v>280</v>
      </c>
      <c r="N39" s="51">
        <v>10</v>
      </c>
      <c r="O39" s="51">
        <v>10</v>
      </c>
      <c r="P39" s="51"/>
      <c r="Q39" s="52">
        <v>1</v>
      </c>
      <c r="R39" s="52">
        <v>62</v>
      </c>
      <c r="S39" s="52">
        <v>210</v>
      </c>
      <c r="T39" s="52"/>
      <c r="U39" s="52">
        <v>6</v>
      </c>
      <c r="V39" s="52">
        <v>17</v>
      </c>
      <c r="W39" s="53" t="s">
        <v>281</v>
      </c>
      <c r="X39" s="54" t="s">
        <v>282</v>
      </c>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row>
    <row r="40" s="2" customFormat="1" ht="80" customHeight="1" spans="1:109">
      <c r="A40" s="20">
        <v>35</v>
      </c>
      <c r="B40" s="38" t="s">
        <v>102</v>
      </c>
      <c r="C40" s="38" t="s">
        <v>126</v>
      </c>
      <c r="D40" s="38" t="s">
        <v>127</v>
      </c>
      <c r="E40" s="38" t="s">
        <v>265</v>
      </c>
      <c r="F40" s="38" t="s">
        <v>283</v>
      </c>
      <c r="G40" s="38" t="s">
        <v>284</v>
      </c>
      <c r="H40" s="38" t="s">
        <v>117</v>
      </c>
      <c r="I40" s="38" t="s">
        <v>285</v>
      </c>
      <c r="J40" s="55">
        <v>46054</v>
      </c>
      <c r="K40" s="55">
        <v>46204</v>
      </c>
      <c r="L40" s="38" t="s">
        <v>283</v>
      </c>
      <c r="M40" s="38" t="s">
        <v>286</v>
      </c>
      <c r="N40" s="56">
        <v>15</v>
      </c>
      <c r="O40" s="56">
        <v>15</v>
      </c>
      <c r="P40" s="56"/>
      <c r="Q40" s="38">
        <v>1</v>
      </c>
      <c r="R40" s="38">
        <v>46</v>
      </c>
      <c r="S40" s="38">
        <v>187</v>
      </c>
      <c r="T40" s="38"/>
      <c r="U40" s="38">
        <v>5</v>
      </c>
      <c r="V40" s="38">
        <v>21</v>
      </c>
      <c r="W40" s="57" t="s">
        <v>287</v>
      </c>
      <c r="X40" s="38" t="s">
        <v>288</v>
      </c>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row>
    <row r="41" s="2" customFormat="1" ht="83" customHeight="1" spans="1:109">
      <c r="A41" s="20">
        <v>36</v>
      </c>
      <c r="B41" s="38" t="s">
        <v>102</v>
      </c>
      <c r="C41" s="38" t="s">
        <v>114</v>
      </c>
      <c r="D41" s="38" t="s">
        <v>204</v>
      </c>
      <c r="E41" s="38" t="s">
        <v>265</v>
      </c>
      <c r="F41" s="38" t="s">
        <v>283</v>
      </c>
      <c r="G41" s="38" t="s">
        <v>289</v>
      </c>
      <c r="H41" s="38" t="s">
        <v>117</v>
      </c>
      <c r="I41" s="38" t="s">
        <v>290</v>
      </c>
      <c r="J41" s="55">
        <v>46054</v>
      </c>
      <c r="K41" s="55">
        <v>46174</v>
      </c>
      <c r="L41" s="38" t="s">
        <v>283</v>
      </c>
      <c r="M41" s="38" t="s">
        <v>291</v>
      </c>
      <c r="N41" s="56">
        <v>23</v>
      </c>
      <c r="O41" s="56">
        <v>20</v>
      </c>
      <c r="P41" s="56">
        <v>3</v>
      </c>
      <c r="Q41" s="38">
        <v>1</v>
      </c>
      <c r="R41" s="38">
        <v>25</v>
      </c>
      <c r="S41" s="38">
        <v>112</v>
      </c>
      <c r="T41" s="38"/>
      <c r="U41" s="38">
        <v>2</v>
      </c>
      <c r="V41" s="38">
        <v>5</v>
      </c>
      <c r="W41" s="57" t="s">
        <v>292</v>
      </c>
      <c r="X41" s="38" t="s">
        <v>293</v>
      </c>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row>
    <row r="42" s="2" customFormat="1" ht="79" customHeight="1" spans="1:109">
      <c r="A42" s="20">
        <v>37</v>
      </c>
      <c r="B42" s="38" t="s">
        <v>102</v>
      </c>
      <c r="C42" s="38" t="s">
        <v>114</v>
      </c>
      <c r="D42" s="38" t="s">
        <v>204</v>
      </c>
      <c r="E42" s="38" t="s">
        <v>265</v>
      </c>
      <c r="F42" s="38" t="s">
        <v>283</v>
      </c>
      <c r="G42" s="38" t="s">
        <v>294</v>
      </c>
      <c r="H42" s="38" t="s">
        <v>194</v>
      </c>
      <c r="I42" s="38" t="s">
        <v>295</v>
      </c>
      <c r="J42" s="55">
        <v>46082</v>
      </c>
      <c r="K42" s="55">
        <v>46174</v>
      </c>
      <c r="L42" s="38" t="s">
        <v>283</v>
      </c>
      <c r="M42" s="38" t="s">
        <v>296</v>
      </c>
      <c r="N42" s="56">
        <v>12</v>
      </c>
      <c r="O42" s="56">
        <v>12</v>
      </c>
      <c r="P42" s="56"/>
      <c r="Q42" s="38">
        <v>1</v>
      </c>
      <c r="R42" s="38">
        <v>23</v>
      </c>
      <c r="S42" s="38">
        <v>93</v>
      </c>
      <c r="T42" s="38"/>
      <c r="U42" s="38">
        <v>3</v>
      </c>
      <c r="V42" s="38">
        <v>8</v>
      </c>
      <c r="W42" s="57" t="s">
        <v>297</v>
      </c>
      <c r="X42" s="38" t="s">
        <v>298</v>
      </c>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row>
    <row r="43" s="2" customFormat="1" ht="80" customHeight="1" spans="1:109">
      <c r="A43" s="20">
        <v>38</v>
      </c>
      <c r="B43" s="38" t="s">
        <v>133</v>
      </c>
      <c r="C43" s="38" t="s">
        <v>134</v>
      </c>
      <c r="D43" s="38" t="s">
        <v>165</v>
      </c>
      <c r="E43" s="38" t="s">
        <v>265</v>
      </c>
      <c r="F43" s="38" t="s">
        <v>283</v>
      </c>
      <c r="G43" s="38" t="s">
        <v>299</v>
      </c>
      <c r="H43" s="38" t="s">
        <v>194</v>
      </c>
      <c r="I43" s="38" t="s">
        <v>300</v>
      </c>
      <c r="J43" s="55">
        <v>46054</v>
      </c>
      <c r="K43" s="55">
        <v>46174</v>
      </c>
      <c r="L43" s="38" t="s">
        <v>283</v>
      </c>
      <c r="M43" s="38" t="s">
        <v>301</v>
      </c>
      <c r="N43" s="56">
        <v>38</v>
      </c>
      <c r="O43" s="56">
        <v>30</v>
      </c>
      <c r="P43" s="56">
        <v>8</v>
      </c>
      <c r="Q43" s="38">
        <v>1</v>
      </c>
      <c r="R43" s="38">
        <v>31</v>
      </c>
      <c r="S43" s="38">
        <v>124</v>
      </c>
      <c r="T43" s="38"/>
      <c r="U43" s="38">
        <v>1</v>
      </c>
      <c r="V43" s="38">
        <v>4</v>
      </c>
      <c r="W43" s="57" t="s">
        <v>302</v>
      </c>
      <c r="X43" s="38" t="s">
        <v>303</v>
      </c>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row>
    <row r="44" s="2" customFormat="1" ht="78" customHeight="1" spans="1:109">
      <c r="A44" s="20">
        <v>39</v>
      </c>
      <c r="B44" s="38" t="s">
        <v>102</v>
      </c>
      <c r="C44" s="38" t="s">
        <v>114</v>
      </c>
      <c r="D44" s="38" t="s">
        <v>204</v>
      </c>
      <c r="E44" s="38" t="s">
        <v>265</v>
      </c>
      <c r="F44" s="38" t="s">
        <v>304</v>
      </c>
      <c r="G44" s="38" t="s">
        <v>305</v>
      </c>
      <c r="H44" s="38" t="s">
        <v>117</v>
      </c>
      <c r="I44" s="38" t="s">
        <v>306</v>
      </c>
      <c r="J44" s="55">
        <v>46054</v>
      </c>
      <c r="K44" s="55">
        <v>46174</v>
      </c>
      <c r="L44" s="38" t="s">
        <v>304</v>
      </c>
      <c r="M44" s="38" t="s">
        <v>307</v>
      </c>
      <c r="N44" s="56">
        <v>9</v>
      </c>
      <c r="O44" s="56">
        <v>9</v>
      </c>
      <c r="P44" s="56"/>
      <c r="Q44" s="38">
        <v>1</v>
      </c>
      <c r="R44" s="38">
        <v>32</v>
      </c>
      <c r="S44" s="38">
        <v>138</v>
      </c>
      <c r="T44" s="38">
        <v>1</v>
      </c>
      <c r="U44" s="38">
        <v>3</v>
      </c>
      <c r="V44" s="38">
        <v>13</v>
      </c>
      <c r="W44" s="57" t="s">
        <v>308</v>
      </c>
      <c r="X44" s="38" t="s">
        <v>309</v>
      </c>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row>
    <row r="45" s="2" customFormat="1" ht="80" customHeight="1" spans="1:109">
      <c r="A45" s="20">
        <v>40</v>
      </c>
      <c r="B45" s="38" t="s">
        <v>102</v>
      </c>
      <c r="C45" s="38" t="s">
        <v>114</v>
      </c>
      <c r="D45" s="38" t="s">
        <v>204</v>
      </c>
      <c r="E45" s="38" t="s">
        <v>265</v>
      </c>
      <c r="F45" s="38" t="s">
        <v>304</v>
      </c>
      <c r="G45" s="38" t="s">
        <v>310</v>
      </c>
      <c r="H45" s="38" t="s">
        <v>194</v>
      </c>
      <c r="I45" s="38" t="s">
        <v>311</v>
      </c>
      <c r="J45" s="55">
        <v>46082</v>
      </c>
      <c r="K45" s="55">
        <v>46143</v>
      </c>
      <c r="L45" s="38" t="s">
        <v>304</v>
      </c>
      <c r="M45" s="38" t="s">
        <v>312</v>
      </c>
      <c r="N45" s="56">
        <v>8</v>
      </c>
      <c r="O45" s="56">
        <v>8</v>
      </c>
      <c r="P45" s="56"/>
      <c r="Q45" s="38">
        <v>1</v>
      </c>
      <c r="R45" s="38">
        <v>21</v>
      </c>
      <c r="S45" s="38">
        <v>83</v>
      </c>
      <c r="T45" s="38">
        <v>1</v>
      </c>
      <c r="U45" s="38">
        <v>2</v>
      </c>
      <c r="V45" s="38">
        <v>4</v>
      </c>
      <c r="W45" s="57" t="s">
        <v>313</v>
      </c>
      <c r="X45" s="38" t="s">
        <v>314</v>
      </c>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row>
    <row r="46" s="2" customFormat="1" ht="90" spans="1:109">
      <c r="A46" s="20">
        <v>41</v>
      </c>
      <c r="B46" s="38" t="s">
        <v>102</v>
      </c>
      <c r="C46" s="38" t="s">
        <v>114</v>
      </c>
      <c r="D46" s="38" t="s">
        <v>204</v>
      </c>
      <c r="E46" s="38" t="s">
        <v>265</v>
      </c>
      <c r="F46" s="38" t="s">
        <v>304</v>
      </c>
      <c r="G46" s="38" t="s">
        <v>315</v>
      </c>
      <c r="H46" s="38" t="s">
        <v>194</v>
      </c>
      <c r="I46" s="38" t="s">
        <v>316</v>
      </c>
      <c r="J46" s="55">
        <v>46082</v>
      </c>
      <c r="K46" s="55">
        <v>46204</v>
      </c>
      <c r="L46" s="38" t="s">
        <v>304</v>
      </c>
      <c r="M46" s="38" t="s">
        <v>317</v>
      </c>
      <c r="N46" s="56">
        <v>30</v>
      </c>
      <c r="O46" s="56">
        <v>30</v>
      </c>
      <c r="P46" s="56"/>
      <c r="Q46" s="38">
        <v>1</v>
      </c>
      <c r="R46" s="38">
        <v>62</v>
      </c>
      <c r="S46" s="38">
        <v>163</v>
      </c>
      <c r="T46" s="38">
        <v>1</v>
      </c>
      <c r="U46" s="38">
        <v>15</v>
      </c>
      <c r="V46" s="38">
        <v>42</v>
      </c>
      <c r="W46" s="57" t="s">
        <v>318</v>
      </c>
      <c r="X46" s="38" t="s">
        <v>319</v>
      </c>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row>
    <row r="47" s="2" customFormat="1" ht="81" customHeight="1" spans="1:109">
      <c r="A47" s="20">
        <v>42</v>
      </c>
      <c r="B47" s="38" t="s">
        <v>102</v>
      </c>
      <c r="C47" s="38" t="s">
        <v>114</v>
      </c>
      <c r="D47" s="38" t="s">
        <v>204</v>
      </c>
      <c r="E47" s="38" t="s">
        <v>265</v>
      </c>
      <c r="F47" s="38" t="s">
        <v>304</v>
      </c>
      <c r="G47" s="38" t="s">
        <v>320</v>
      </c>
      <c r="H47" s="38" t="s">
        <v>194</v>
      </c>
      <c r="I47" s="38"/>
      <c r="J47" s="55">
        <v>46082</v>
      </c>
      <c r="K47" s="55">
        <v>46143</v>
      </c>
      <c r="L47" s="38" t="s">
        <v>304</v>
      </c>
      <c r="M47" s="38" t="s">
        <v>321</v>
      </c>
      <c r="N47" s="56">
        <v>8</v>
      </c>
      <c r="O47" s="56">
        <v>8</v>
      </c>
      <c r="P47" s="56"/>
      <c r="Q47" s="38">
        <v>1</v>
      </c>
      <c r="R47" s="38">
        <v>30</v>
      </c>
      <c r="S47" s="38">
        <v>116</v>
      </c>
      <c r="T47" s="38">
        <v>1</v>
      </c>
      <c r="U47" s="38">
        <v>3</v>
      </c>
      <c r="V47" s="38">
        <v>7</v>
      </c>
      <c r="W47" s="57" t="s">
        <v>322</v>
      </c>
      <c r="X47" s="38" t="s">
        <v>323</v>
      </c>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row>
    <row r="48" s="2" customFormat="1" ht="82" customHeight="1" spans="1:109">
      <c r="A48" s="20">
        <v>43</v>
      </c>
      <c r="B48" s="38" t="s">
        <v>102</v>
      </c>
      <c r="C48" s="38" t="s">
        <v>114</v>
      </c>
      <c r="D48" s="38" t="s">
        <v>204</v>
      </c>
      <c r="E48" s="38" t="s">
        <v>265</v>
      </c>
      <c r="F48" s="38" t="s">
        <v>304</v>
      </c>
      <c r="G48" s="38" t="s">
        <v>324</v>
      </c>
      <c r="H48" s="38" t="s">
        <v>194</v>
      </c>
      <c r="I48" s="38"/>
      <c r="J48" s="55">
        <v>46113</v>
      </c>
      <c r="K48" s="55">
        <v>46235</v>
      </c>
      <c r="L48" s="38" t="s">
        <v>304</v>
      </c>
      <c r="M48" s="38" t="s">
        <v>325</v>
      </c>
      <c r="N48" s="56">
        <v>60</v>
      </c>
      <c r="O48" s="56">
        <v>30</v>
      </c>
      <c r="P48" s="56">
        <v>30</v>
      </c>
      <c r="Q48" s="38">
        <v>1</v>
      </c>
      <c r="R48" s="38">
        <v>32</v>
      </c>
      <c r="S48" s="38">
        <v>156</v>
      </c>
      <c r="T48" s="38">
        <v>1</v>
      </c>
      <c r="U48" s="38">
        <v>5</v>
      </c>
      <c r="V48" s="38">
        <v>13</v>
      </c>
      <c r="W48" s="57" t="s">
        <v>326</v>
      </c>
      <c r="X48" s="38" t="s">
        <v>327</v>
      </c>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row>
    <row r="49" s="2" customFormat="1" ht="76" customHeight="1" spans="1:109">
      <c r="A49" s="20">
        <v>44</v>
      </c>
      <c r="B49" s="38" t="s">
        <v>102</v>
      </c>
      <c r="C49" s="38" t="s">
        <v>114</v>
      </c>
      <c r="D49" s="38" t="s">
        <v>204</v>
      </c>
      <c r="E49" s="38" t="s">
        <v>265</v>
      </c>
      <c r="F49" s="38" t="s">
        <v>304</v>
      </c>
      <c r="G49" s="38" t="s">
        <v>328</v>
      </c>
      <c r="H49" s="38" t="s">
        <v>194</v>
      </c>
      <c r="I49" s="38"/>
      <c r="J49" s="55">
        <v>46082</v>
      </c>
      <c r="K49" s="55">
        <v>46143</v>
      </c>
      <c r="L49" s="38" t="s">
        <v>304</v>
      </c>
      <c r="M49" s="38" t="s">
        <v>329</v>
      </c>
      <c r="N49" s="56">
        <v>8</v>
      </c>
      <c r="O49" s="56">
        <v>8</v>
      </c>
      <c r="P49" s="56"/>
      <c r="Q49" s="38">
        <v>1</v>
      </c>
      <c r="R49" s="38">
        <v>5</v>
      </c>
      <c r="S49" s="38">
        <v>19</v>
      </c>
      <c r="T49" s="38">
        <v>1</v>
      </c>
      <c r="U49" s="38">
        <v>1</v>
      </c>
      <c r="V49" s="38">
        <v>3</v>
      </c>
      <c r="W49" s="57" t="s">
        <v>330</v>
      </c>
      <c r="X49" s="38" t="s">
        <v>331</v>
      </c>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row>
    <row r="50" s="2" customFormat="1" ht="80" customHeight="1" spans="1:109">
      <c r="A50" s="20">
        <v>45</v>
      </c>
      <c r="B50" s="38" t="s">
        <v>133</v>
      </c>
      <c r="C50" s="38" t="s">
        <v>134</v>
      </c>
      <c r="D50" s="38" t="s">
        <v>165</v>
      </c>
      <c r="E50" s="38" t="s">
        <v>265</v>
      </c>
      <c r="F50" s="38" t="s">
        <v>304</v>
      </c>
      <c r="G50" s="38" t="s">
        <v>332</v>
      </c>
      <c r="H50" s="38" t="s">
        <v>194</v>
      </c>
      <c r="I50" s="38" t="s">
        <v>306</v>
      </c>
      <c r="J50" s="55">
        <v>46082</v>
      </c>
      <c r="K50" s="55">
        <v>46204</v>
      </c>
      <c r="L50" s="38" t="s">
        <v>304</v>
      </c>
      <c r="M50" s="38" t="s">
        <v>333</v>
      </c>
      <c r="N50" s="56">
        <v>36</v>
      </c>
      <c r="O50" s="56">
        <v>30</v>
      </c>
      <c r="P50" s="56">
        <v>6</v>
      </c>
      <c r="Q50" s="38">
        <v>1</v>
      </c>
      <c r="R50" s="38">
        <v>32</v>
      </c>
      <c r="S50" s="38">
        <v>138</v>
      </c>
      <c r="T50" s="38">
        <v>1</v>
      </c>
      <c r="U50" s="38">
        <v>3</v>
      </c>
      <c r="V50" s="38">
        <v>13</v>
      </c>
      <c r="W50" s="57" t="s">
        <v>334</v>
      </c>
      <c r="X50" s="38" t="s">
        <v>335</v>
      </c>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row>
    <row r="51" s="2" customFormat="1" ht="82" customHeight="1" spans="1:109">
      <c r="A51" s="20">
        <v>46</v>
      </c>
      <c r="B51" s="38" t="s">
        <v>133</v>
      </c>
      <c r="C51" s="38" t="s">
        <v>134</v>
      </c>
      <c r="D51" s="38" t="s">
        <v>165</v>
      </c>
      <c r="E51" s="38" t="s">
        <v>265</v>
      </c>
      <c r="F51" s="38" t="s">
        <v>304</v>
      </c>
      <c r="G51" s="38" t="s">
        <v>336</v>
      </c>
      <c r="H51" s="38" t="s">
        <v>194</v>
      </c>
      <c r="I51" s="38" t="s">
        <v>337</v>
      </c>
      <c r="J51" s="55">
        <v>46082</v>
      </c>
      <c r="K51" s="55">
        <v>46204</v>
      </c>
      <c r="L51" s="38" t="s">
        <v>304</v>
      </c>
      <c r="M51" s="38" t="s">
        <v>336</v>
      </c>
      <c r="N51" s="56">
        <v>120</v>
      </c>
      <c r="O51" s="56">
        <v>50</v>
      </c>
      <c r="P51" s="56">
        <v>70</v>
      </c>
      <c r="Q51" s="38">
        <v>1</v>
      </c>
      <c r="R51" s="38">
        <v>53</v>
      </c>
      <c r="S51" s="38">
        <v>146</v>
      </c>
      <c r="T51" s="38">
        <v>1</v>
      </c>
      <c r="U51" s="38">
        <v>9</v>
      </c>
      <c r="V51" s="38">
        <v>29</v>
      </c>
      <c r="W51" s="57" t="s">
        <v>334</v>
      </c>
      <c r="X51" s="38" t="s">
        <v>338</v>
      </c>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row>
    <row r="52" s="2" customFormat="1" ht="101.25" spans="1:109">
      <c r="A52" s="20">
        <v>47</v>
      </c>
      <c r="B52" s="38" t="s">
        <v>133</v>
      </c>
      <c r="C52" s="38" t="s">
        <v>134</v>
      </c>
      <c r="D52" s="38" t="s">
        <v>165</v>
      </c>
      <c r="E52" s="38" t="s">
        <v>265</v>
      </c>
      <c r="F52" s="38" t="s">
        <v>339</v>
      </c>
      <c r="G52" s="38" t="s">
        <v>340</v>
      </c>
      <c r="H52" s="20" t="s">
        <v>268</v>
      </c>
      <c r="I52" s="38" t="s">
        <v>341</v>
      </c>
      <c r="J52" s="58">
        <v>2026.3</v>
      </c>
      <c r="K52" s="58">
        <v>2026.11</v>
      </c>
      <c r="L52" s="38" t="s">
        <v>339</v>
      </c>
      <c r="M52" s="38" t="s">
        <v>342</v>
      </c>
      <c r="N52" s="56">
        <v>35</v>
      </c>
      <c r="O52" s="56">
        <v>30</v>
      </c>
      <c r="P52" s="56">
        <v>5</v>
      </c>
      <c r="Q52" s="38">
        <v>1</v>
      </c>
      <c r="R52" s="38">
        <v>815</v>
      </c>
      <c r="S52" s="38">
        <v>2617</v>
      </c>
      <c r="T52" s="38"/>
      <c r="U52" s="38">
        <v>62</v>
      </c>
      <c r="V52" s="38">
        <v>156</v>
      </c>
      <c r="W52" s="57" t="s">
        <v>343</v>
      </c>
      <c r="X52" s="38" t="s">
        <v>344</v>
      </c>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row>
    <row r="53" s="2" customFormat="1" ht="90" spans="1:109">
      <c r="A53" s="20">
        <v>48</v>
      </c>
      <c r="B53" s="38" t="s">
        <v>102</v>
      </c>
      <c r="C53" s="38" t="s">
        <v>114</v>
      </c>
      <c r="D53" s="20" t="s">
        <v>204</v>
      </c>
      <c r="E53" s="38" t="s">
        <v>265</v>
      </c>
      <c r="F53" s="38" t="s">
        <v>339</v>
      </c>
      <c r="G53" s="38" t="s">
        <v>345</v>
      </c>
      <c r="H53" s="38" t="s">
        <v>117</v>
      </c>
      <c r="I53" s="38" t="s">
        <v>346</v>
      </c>
      <c r="J53" s="58">
        <v>2026.3</v>
      </c>
      <c r="K53" s="58">
        <v>2026.4</v>
      </c>
      <c r="L53" s="38" t="s">
        <v>339</v>
      </c>
      <c r="M53" s="38" t="s">
        <v>347</v>
      </c>
      <c r="N53" s="56">
        <v>15</v>
      </c>
      <c r="O53" s="56">
        <v>15</v>
      </c>
      <c r="P53" s="56"/>
      <c r="Q53" s="38">
        <v>1</v>
      </c>
      <c r="R53" s="38">
        <v>129</v>
      </c>
      <c r="S53" s="38">
        <v>348</v>
      </c>
      <c r="T53" s="38"/>
      <c r="U53" s="38">
        <v>8</v>
      </c>
      <c r="V53" s="38">
        <v>23</v>
      </c>
      <c r="W53" s="57" t="s">
        <v>343</v>
      </c>
      <c r="X53" s="38" t="s">
        <v>348</v>
      </c>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row>
    <row r="54" s="2" customFormat="1" ht="105" customHeight="1" spans="1:109">
      <c r="A54" s="20">
        <v>49</v>
      </c>
      <c r="B54" s="23" t="s">
        <v>102</v>
      </c>
      <c r="C54" s="23" t="s">
        <v>114</v>
      </c>
      <c r="D54" s="23" t="s">
        <v>204</v>
      </c>
      <c r="E54" s="38" t="s">
        <v>265</v>
      </c>
      <c r="F54" s="38" t="s">
        <v>349</v>
      </c>
      <c r="G54" s="38" t="s">
        <v>350</v>
      </c>
      <c r="H54" s="20" t="s">
        <v>268</v>
      </c>
      <c r="I54" s="38" t="s">
        <v>351</v>
      </c>
      <c r="J54" s="58" t="s">
        <v>352</v>
      </c>
      <c r="K54" s="58" t="s">
        <v>353</v>
      </c>
      <c r="L54" s="38" t="s">
        <v>354</v>
      </c>
      <c r="M54" s="38" t="s">
        <v>355</v>
      </c>
      <c r="N54" s="56">
        <v>10.95</v>
      </c>
      <c r="O54" s="56">
        <v>10</v>
      </c>
      <c r="P54" s="56">
        <v>0.95</v>
      </c>
      <c r="Q54" s="38">
        <v>1</v>
      </c>
      <c r="R54" s="38">
        <v>165</v>
      </c>
      <c r="S54" s="38">
        <v>567</v>
      </c>
      <c r="T54" s="38">
        <v>1</v>
      </c>
      <c r="U54" s="38">
        <v>24</v>
      </c>
      <c r="V54" s="38">
        <v>84</v>
      </c>
      <c r="W54" s="57" t="s">
        <v>356</v>
      </c>
      <c r="X54" s="38" t="s">
        <v>357</v>
      </c>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row>
    <row r="55" s="2" customFormat="1" ht="112.5" spans="1:109">
      <c r="A55" s="20">
        <v>50</v>
      </c>
      <c r="B55" s="38" t="s">
        <v>102</v>
      </c>
      <c r="C55" s="38" t="s">
        <v>126</v>
      </c>
      <c r="D55" s="23" t="s">
        <v>358</v>
      </c>
      <c r="E55" s="38" t="s">
        <v>265</v>
      </c>
      <c r="F55" s="38" t="s">
        <v>349</v>
      </c>
      <c r="G55" s="38" t="s">
        <v>359</v>
      </c>
      <c r="H55" s="38" t="s">
        <v>85</v>
      </c>
      <c r="I55" s="38" t="s">
        <v>360</v>
      </c>
      <c r="J55" s="58">
        <v>202602</v>
      </c>
      <c r="K55" s="58">
        <v>20261231</v>
      </c>
      <c r="L55" s="38" t="s">
        <v>354</v>
      </c>
      <c r="M55" s="38" t="s">
        <v>361</v>
      </c>
      <c r="N55" s="56">
        <v>34</v>
      </c>
      <c r="O55" s="56">
        <v>30</v>
      </c>
      <c r="P55" s="56">
        <v>4</v>
      </c>
      <c r="Q55" s="38">
        <v>1</v>
      </c>
      <c r="R55" s="38">
        <v>1056</v>
      </c>
      <c r="S55" s="38">
        <v>3570</v>
      </c>
      <c r="T55" s="38">
        <v>1</v>
      </c>
      <c r="U55" s="38">
        <v>64</v>
      </c>
      <c r="V55" s="38">
        <v>178</v>
      </c>
      <c r="W55" s="57" t="s">
        <v>343</v>
      </c>
      <c r="X55" s="38" t="s">
        <v>362</v>
      </c>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row>
    <row r="56" s="2" customFormat="1" ht="101.25" spans="1:109">
      <c r="A56" s="20">
        <v>51</v>
      </c>
      <c r="B56" s="38" t="s">
        <v>133</v>
      </c>
      <c r="C56" s="38" t="s">
        <v>134</v>
      </c>
      <c r="D56" s="38" t="s">
        <v>165</v>
      </c>
      <c r="E56" s="38" t="s">
        <v>265</v>
      </c>
      <c r="F56" s="38" t="s">
        <v>349</v>
      </c>
      <c r="G56" s="38" t="s">
        <v>363</v>
      </c>
      <c r="H56" s="20" t="s">
        <v>268</v>
      </c>
      <c r="I56" s="38" t="s">
        <v>364</v>
      </c>
      <c r="J56" s="58">
        <v>202602</v>
      </c>
      <c r="K56" s="58">
        <v>202603</v>
      </c>
      <c r="L56" s="38" t="s">
        <v>354</v>
      </c>
      <c r="M56" s="38" t="s">
        <v>365</v>
      </c>
      <c r="N56" s="56">
        <v>15.8</v>
      </c>
      <c r="O56" s="56">
        <v>15</v>
      </c>
      <c r="P56" s="56">
        <v>0.8</v>
      </c>
      <c r="Q56" s="38">
        <v>1</v>
      </c>
      <c r="R56" s="38">
        <v>22</v>
      </c>
      <c r="S56" s="38">
        <v>58</v>
      </c>
      <c r="T56" s="38">
        <v>1</v>
      </c>
      <c r="U56" s="38">
        <v>4</v>
      </c>
      <c r="V56" s="38">
        <v>14</v>
      </c>
      <c r="W56" s="57" t="s">
        <v>343</v>
      </c>
      <c r="X56" s="38" t="s">
        <v>366</v>
      </c>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row>
    <row r="57" s="2" customFormat="1" ht="112.5" spans="1:109">
      <c r="A57" s="20">
        <v>52</v>
      </c>
      <c r="B57" s="38" t="s">
        <v>133</v>
      </c>
      <c r="C57" s="38" t="s">
        <v>134</v>
      </c>
      <c r="D57" s="38" t="s">
        <v>165</v>
      </c>
      <c r="E57" s="38" t="s">
        <v>265</v>
      </c>
      <c r="F57" s="38" t="s">
        <v>349</v>
      </c>
      <c r="G57" s="38" t="s">
        <v>367</v>
      </c>
      <c r="H57" s="20" t="s">
        <v>268</v>
      </c>
      <c r="I57" s="38" t="s">
        <v>349</v>
      </c>
      <c r="J57" s="58">
        <v>202602</v>
      </c>
      <c r="K57" s="58">
        <v>202612</v>
      </c>
      <c r="L57" s="38" t="s">
        <v>354</v>
      </c>
      <c r="M57" s="38" t="s">
        <v>368</v>
      </c>
      <c r="N57" s="56">
        <v>8.5</v>
      </c>
      <c r="O57" s="56">
        <v>8</v>
      </c>
      <c r="P57" s="56">
        <v>0.5</v>
      </c>
      <c r="Q57" s="38">
        <v>1</v>
      </c>
      <c r="R57" s="38">
        <v>52</v>
      </c>
      <c r="S57" s="38">
        <v>112</v>
      </c>
      <c r="T57" s="38">
        <v>1</v>
      </c>
      <c r="U57" s="38">
        <v>8</v>
      </c>
      <c r="V57" s="38">
        <v>17</v>
      </c>
      <c r="W57" s="57" t="s">
        <v>343</v>
      </c>
      <c r="X57" s="38" t="s">
        <v>369</v>
      </c>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row>
    <row r="58" s="2" customFormat="1" ht="112.5" spans="1:109">
      <c r="A58" s="20">
        <v>53</v>
      </c>
      <c r="B58" s="38" t="s">
        <v>102</v>
      </c>
      <c r="C58" s="38" t="s">
        <v>126</v>
      </c>
      <c r="D58" s="38" t="s">
        <v>127</v>
      </c>
      <c r="E58" s="38" t="s">
        <v>265</v>
      </c>
      <c r="F58" s="38" t="s">
        <v>349</v>
      </c>
      <c r="G58" s="38" t="s">
        <v>370</v>
      </c>
      <c r="H58" s="38" t="s">
        <v>117</v>
      </c>
      <c r="I58" s="38" t="s">
        <v>349</v>
      </c>
      <c r="J58" s="58">
        <v>202602</v>
      </c>
      <c r="K58" s="58">
        <v>202612</v>
      </c>
      <c r="L58" s="38" t="s">
        <v>354</v>
      </c>
      <c r="M58" s="38" t="s">
        <v>371</v>
      </c>
      <c r="N58" s="56">
        <v>30</v>
      </c>
      <c r="O58" s="56">
        <v>30</v>
      </c>
      <c r="P58" s="56"/>
      <c r="Q58" s="38">
        <v>1</v>
      </c>
      <c r="R58" s="38">
        <v>1056</v>
      </c>
      <c r="S58" s="38">
        <v>3670</v>
      </c>
      <c r="T58" s="38">
        <v>1</v>
      </c>
      <c r="U58" s="38">
        <v>64</v>
      </c>
      <c r="V58" s="38">
        <v>178</v>
      </c>
      <c r="W58" s="57" t="s">
        <v>343</v>
      </c>
      <c r="X58" s="38" t="s">
        <v>362</v>
      </c>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row>
    <row r="59" s="2" customFormat="1" ht="100" customHeight="1" spans="1:109">
      <c r="A59" s="20">
        <v>54</v>
      </c>
      <c r="B59" s="59" t="s">
        <v>102</v>
      </c>
      <c r="C59" s="60" t="s">
        <v>372</v>
      </c>
      <c r="D59" s="20" t="s">
        <v>373</v>
      </c>
      <c r="E59" s="20" t="s">
        <v>265</v>
      </c>
      <c r="F59" s="20" t="s">
        <v>374</v>
      </c>
      <c r="G59" s="20" t="s">
        <v>375</v>
      </c>
      <c r="H59" s="20" t="s">
        <v>85</v>
      </c>
      <c r="I59" s="61" t="s">
        <v>374</v>
      </c>
      <c r="J59" s="50">
        <v>2026.3</v>
      </c>
      <c r="K59" s="50">
        <v>2026.12</v>
      </c>
      <c r="L59" s="20" t="s">
        <v>354</v>
      </c>
      <c r="M59" s="20" t="s">
        <v>376</v>
      </c>
      <c r="N59" s="51">
        <v>5</v>
      </c>
      <c r="O59" s="51">
        <v>5</v>
      </c>
      <c r="P59" s="51"/>
      <c r="Q59" s="52">
        <v>1</v>
      </c>
      <c r="R59" s="52">
        <v>638</v>
      </c>
      <c r="S59" s="52">
        <v>2460</v>
      </c>
      <c r="T59" s="52">
        <v>1</v>
      </c>
      <c r="U59" s="52">
        <v>41</v>
      </c>
      <c r="V59" s="52">
        <v>156</v>
      </c>
      <c r="W59" s="24" t="s">
        <v>377</v>
      </c>
      <c r="X59" s="20" t="s">
        <v>378</v>
      </c>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row>
    <row r="60" s="2" customFormat="1" ht="92" customHeight="1" spans="1:109">
      <c r="A60" s="20">
        <v>55</v>
      </c>
      <c r="B60" s="47" t="s">
        <v>102</v>
      </c>
      <c r="C60" s="20" t="s">
        <v>114</v>
      </c>
      <c r="D60" s="20" t="s">
        <v>204</v>
      </c>
      <c r="E60" s="20" t="s">
        <v>265</v>
      </c>
      <c r="F60" s="20" t="s">
        <v>374</v>
      </c>
      <c r="G60" s="20" t="s">
        <v>379</v>
      </c>
      <c r="H60" s="20" t="s">
        <v>117</v>
      </c>
      <c r="I60" s="61" t="s">
        <v>374</v>
      </c>
      <c r="J60" s="50">
        <v>2026.3</v>
      </c>
      <c r="K60" s="50">
        <v>2026.12</v>
      </c>
      <c r="L60" s="20" t="s">
        <v>354</v>
      </c>
      <c r="M60" s="20" t="s">
        <v>380</v>
      </c>
      <c r="N60" s="51">
        <v>15</v>
      </c>
      <c r="O60" s="51">
        <v>15</v>
      </c>
      <c r="P60" s="51"/>
      <c r="Q60" s="52">
        <v>1</v>
      </c>
      <c r="R60" s="52">
        <v>238</v>
      </c>
      <c r="S60" s="52">
        <v>956</v>
      </c>
      <c r="T60" s="52">
        <v>1</v>
      </c>
      <c r="U60" s="52">
        <v>19</v>
      </c>
      <c r="V60" s="52">
        <v>68</v>
      </c>
      <c r="W60" s="24" t="s">
        <v>381</v>
      </c>
      <c r="X60" s="20" t="s">
        <v>382</v>
      </c>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row>
    <row r="61" s="2" customFormat="1" ht="88" customHeight="1" spans="1:109">
      <c r="A61" s="20">
        <v>56</v>
      </c>
      <c r="B61" s="47" t="s">
        <v>133</v>
      </c>
      <c r="C61" s="20" t="s">
        <v>134</v>
      </c>
      <c r="D61" s="20" t="s">
        <v>383</v>
      </c>
      <c r="E61" s="20" t="s">
        <v>265</v>
      </c>
      <c r="F61" s="20" t="s">
        <v>374</v>
      </c>
      <c r="G61" s="20" t="s">
        <v>384</v>
      </c>
      <c r="H61" s="20" t="s">
        <v>117</v>
      </c>
      <c r="I61" s="61" t="s">
        <v>374</v>
      </c>
      <c r="J61" s="50">
        <v>2026.3</v>
      </c>
      <c r="K61" s="50">
        <v>2026.12</v>
      </c>
      <c r="L61" s="20" t="s">
        <v>354</v>
      </c>
      <c r="M61" s="20" t="s">
        <v>385</v>
      </c>
      <c r="N61" s="51">
        <v>20</v>
      </c>
      <c r="O61" s="51">
        <v>20</v>
      </c>
      <c r="P61" s="51"/>
      <c r="Q61" s="52">
        <v>1</v>
      </c>
      <c r="R61" s="52">
        <v>63</v>
      </c>
      <c r="S61" s="52">
        <v>256</v>
      </c>
      <c r="T61" s="52">
        <v>1</v>
      </c>
      <c r="U61" s="52">
        <v>9</v>
      </c>
      <c r="V61" s="52">
        <v>27</v>
      </c>
      <c r="W61" s="24" t="s">
        <v>386</v>
      </c>
      <c r="X61" s="20" t="s">
        <v>387</v>
      </c>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row>
    <row r="62" s="2" customFormat="1" ht="56.25" spans="1:109">
      <c r="A62" s="20">
        <v>57</v>
      </c>
      <c r="B62" s="20" t="s">
        <v>133</v>
      </c>
      <c r="C62" s="20" t="s">
        <v>134</v>
      </c>
      <c r="D62" s="20" t="s">
        <v>383</v>
      </c>
      <c r="E62" s="20" t="s">
        <v>265</v>
      </c>
      <c r="F62" s="20" t="s">
        <v>388</v>
      </c>
      <c r="G62" s="20" t="s">
        <v>389</v>
      </c>
      <c r="H62" s="20" t="s">
        <v>268</v>
      </c>
      <c r="I62" s="20" t="s">
        <v>390</v>
      </c>
      <c r="J62" s="50" t="s">
        <v>391</v>
      </c>
      <c r="K62" s="50" t="s">
        <v>392</v>
      </c>
      <c r="L62" s="20" t="s">
        <v>388</v>
      </c>
      <c r="M62" s="20" t="s">
        <v>393</v>
      </c>
      <c r="N62" s="62">
        <v>8</v>
      </c>
      <c r="O62" s="62">
        <v>8</v>
      </c>
      <c r="P62" s="62"/>
      <c r="Q62" s="20">
        <v>1</v>
      </c>
      <c r="R62" s="20">
        <v>50</v>
      </c>
      <c r="S62" s="20">
        <v>234</v>
      </c>
      <c r="T62" s="20">
        <v>1</v>
      </c>
      <c r="U62" s="20">
        <v>6</v>
      </c>
      <c r="V62" s="20">
        <v>28</v>
      </c>
      <c r="W62" s="24" t="s">
        <v>394</v>
      </c>
      <c r="X62" s="20" t="s">
        <v>395</v>
      </c>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row>
    <row r="63" s="2" customFormat="1" ht="78.75" spans="1:109">
      <c r="A63" s="20">
        <v>58</v>
      </c>
      <c r="B63" s="20" t="s">
        <v>133</v>
      </c>
      <c r="C63" s="20" t="s">
        <v>134</v>
      </c>
      <c r="D63" s="20" t="s">
        <v>383</v>
      </c>
      <c r="E63" s="20" t="s">
        <v>265</v>
      </c>
      <c r="F63" s="20" t="s">
        <v>388</v>
      </c>
      <c r="G63" s="20" t="s">
        <v>396</v>
      </c>
      <c r="H63" s="20" t="s">
        <v>117</v>
      </c>
      <c r="I63" s="20" t="s">
        <v>397</v>
      </c>
      <c r="J63" s="63">
        <v>46082</v>
      </c>
      <c r="K63" s="23" t="s">
        <v>398</v>
      </c>
      <c r="L63" s="20" t="s">
        <v>388</v>
      </c>
      <c r="M63" s="20" t="s">
        <v>399</v>
      </c>
      <c r="N63" s="62">
        <v>15</v>
      </c>
      <c r="O63" s="62">
        <v>15</v>
      </c>
      <c r="P63" s="62"/>
      <c r="Q63" s="20">
        <v>1</v>
      </c>
      <c r="R63" s="20">
        <v>20</v>
      </c>
      <c r="S63" s="20">
        <v>68</v>
      </c>
      <c r="T63" s="20">
        <v>1</v>
      </c>
      <c r="U63" s="20">
        <v>3</v>
      </c>
      <c r="V63" s="20">
        <v>11</v>
      </c>
      <c r="W63" s="24" t="s">
        <v>394</v>
      </c>
      <c r="X63" s="20" t="s">
        <v>400</v>
      </c>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row>
    <row r="64" s="2" customFormat="1" ht="112.5" spans="1:109">
      <c r="A64" s="20">
        <v>59</v>
      </c>
      <c r="B64" s="23" t="s">
        <v>102</v>
      </c>
      <c r="C64" s="23" t="s">
        <v>114</v>
      </c>
      <c r="D64" s="23" t="s">
        <v>204</v>
      </c>
      <c r="E64" s="20" t="s">
        <v>265</v>
      </c>
      <c r="F64" s="20" t="s">
        <v>401</v>
      </c>
      <c r="G64" s="20" t="s">
        <v>402</v>
      </c>
      <c r="H64" s="20" t="s">
        <v>268</v>
      </c>
      <c r="I64" s="20" t="s">
        <v>403</v>
      </c>
      <c r="J64" s="50">
        <v>2026.08</v>
      </c>
      <c r="K64" s="50">
        <v>2026.12</v>
      </c>
      <c r="L64" s="20" t="s">
        <v>401</v>
      </c>
      <c r="M64" s="20" t="s">
        <v>404</v>
      </c>
      <c r="N64" s="51">
        <v>50</v>
      </c>
      <c r="O64" s="51">
        <v>50</v>
      </c>
      <c r="P64" s="51"/>
      <c r="Q64" s="52">
        <v>1</v>
      </c>
      <c r="R64" s="52">
        <v>2410</v>
      </c>
      <c r="S64" s="52">
        <v>540</v>
      </c>
      <c r="T64" s="52">
        <v>1</v>
      </c>
      <c r="U64" s="52">
        <v>10</v>
      </c>
      <c r="V64" s="52">
        <v>33</v>
      </c>
      <c r="W64" s="53" t="s">
        <v>276</v>
      </c>
      <c r="X64" s="54" t="s">
        <v>405</v>
      </c>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row>
    <row r="65" s="2" customFormat="1" ht="98" customHeight="1" spans="1:109">
      <c r="A65" s="20">
        <v>60</v>
      </c>
      <c r="B65" s="23" t="s">
        <v>102</v>
      </c>
      <c r="C65" s="23" t="s">
        <v>114</v>
      </c>
      <c r="D65" s="23" t="s">
        <v>204</v>
      </c>
      <c r="E65" s="20" t="s">
        <v>265</v>
      </c>
      <c r="F65" s="20" t="s">
        <v>401</v>
      </c>
      <c r="G65" s="20" t="s">
        <v>396</v>
      </c>
      <c r="H65" s="20" t="s">
        <v>268</v>
      </c>
      <c r="I65" s="20" t="s">
        <v>406</v>
      </c>
      <c r="J65" s="50" t="s">
        <v>407</v>
      </c>
      <c r="K65" s="23" t="s">
        <v>408</v>
      </c>
      <c r="L65" s="20" t="s">
        <v>401</v>
      </c>
      <c r="M65" s="20" t="s">
        <v>409</v>
      </c>
      <c r="N65" s="51">
        <v>4</v>
      </c>
      <c r="O65" s="51">
        <v>4</v>
      </c>
      <c r="P65" s="51"/>
      <c r="Q65" s="52">
        <v>1</v>
      </c>
      <c r="R65" s="52">
        <v>31</v>
      </c>
      <c r="S65" s="52">
        <v>95</v>
      </c>
      <c r="T65" s="52">
        <v>1</v>
      </c>
      <c r="U65" s="52">
        <v>2</v>
      </c>
      <c r="V65" s="52">
        <v>3</v>
      </c>
      <c r="W65" s="24" t="s">
        <v>410</v>
      </c>
      <c r="X65" s="54" t="s">
        <v>411</v>
      </c>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row>
    <row r="66" s="2" customFormat="1" ht="88" customHeight="1" spans="1:109">
      <c r="A66" s="20">
        <v>61</v>
      </c>
      <c r="B66" s="23" t="s">
        <v>102</v>
      </c>
      <c r="C66" s="23" t="s">
        <v>114</v>
      </c>
      <c r="D66" s="23" t="s">
        <v>204</v>
      </c>
      <c r="E66" s="20" t="s">
        <v>265</v>
      </c>
      <c r="F66" s="20" t="s">
        <v>401</v>
      </c>
      <c r="G66" s="20" t="s">
        <v>396</v>
      </c>
      <c r="H66" s="20" t="s">
        <v>268</v>
      </c>
      <c r="I66" s="20" t="s">
        <v>406</v>
      </c>
      <c r="J66" s="50" t="s">
        <v>412</v>
      </c>
      <c r="K66" s="50" t="s">
        <v>353</v>
      </c>
      <c r="L66" s="20" t="s">
        <v>401</v>
      </c>
      <c r="M66" s="20" t="s">
        <v>413</v>
      </c>
      <c r="N66" s="51">
        <v>5</v>
      </c>
      <c r="O66" s="51">
        <v>5</v>
      </c>
      <c r="P66" s="51"/>
      <c r="Q66" s="52">
        <v>1</v>
      </c>
      <c r="R66" s="52">
        <v>26</v>
      </c>
      <c r="S66" s="52">
        <v>104</v>
      </c>
      <c r="T66" s="52">
        <v>1</v>
      </c>
      <c r="U66" s="52">
        <v>0</v>
      </c>
      <c r="V66" s="52">
        <v>0</v>
      </c>
      <c r="W66" s="24" t="s">
        <v>410</v>
      </c>
      <c r="X66" s="54" t="s">
        <v>414</v>
      </c>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row>
    <row r="67" s="2" customFormat="1" ht="101" customHeight="1" spans="1:109">
      <c r="A67" s="20">
        <v>62</v>
      </c>
      <c r="B67" s="38" t="s">
        <v>133</v>
      </c>
      <c r="C67" s="38" t="s">
        <v>134</v>
      </c>
      <c r="D67" s="38" t="s">
        <v>165</v>
      </c>
      <c r="E67" s="20" t="s">
        <v>265</v>
      </c>
      <c r="F67" s="20" t="s">
        <v>415</v>
      </c>
      <c r="G67" s="20" t="s">
        <v>416</v>
      </c>
      <c r="H67" s="20" t="s">
        <v>268</v>
      </c>
      <c r="I67" s="20" t="s">
        <v>417</v>
      </c>
      <c r="J67" s="50">
        <v>2026.06</v>
      </c>
      <c r="K67" s="50">
        <v>2026.12</v>
      </c>
      <c r="L67" s="20" t="s">
        <v>415</v>
      </c>
      <c r="M67" s="20" t="s">
        <v>418</v>
      </c>
      <c r="N67" s="51">
        <v>15</v>
      </c>
      <c r="O67" s="51">
        <v>15</v>
      </c>
      <c r="P67" s="51"/>
      <c r="Q67" s="52">
        <v>1</v>
      </c>
      <c r="R67" s="52">
        <v>68</v>
      </c>
      <c r="S67" s="52">
        <v>215</v>
      </c>
      <c r="T67" s="52">
        <v>1</v>
      </c>
      <c r="U67" s="52">
        <v>5</v>
      </c>
      <c r="V67" s="52">
        <v>32</v>
      </c>
      <c r="W67" s="53" t="s">
        <v>271</v>
      </c>
      <c r="X67" s="54" t="s">
        <v>419</v>
      </c>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row>
    <row r="68" s="2" customFormat="1" ht="112.5" spans="1:109">
      <c r="A68" s="20">
        <v>63</v>
      </c>
      <c r="B68" s="23" t="s">
        <v>102</v>
      </c>
      <c r="C68" s="23" t="s">
        <v>114</v>
      </c>
      <c r="D68" s="23" t="s">
        <v>204</v>
      </c>
      <c r="E68" s="20" t="s">
        <v>265</v>
      </c>
      <c r="F68" s="20" t="s">
        <v>415</v>
      </c>
      <c r="G68" s="20" t="s">
        <v>420</v>
      </c>
      <c r="H68" s="20" t="s">
        <v>268</v>
      </c>
      <c r="I68" s="20" t="s">
        <v>421</v>
      </c>
      <c r="J68" s="50">
        <v>2026.08</v>
      </c>
      <c r="K68" s="50">
        <v>2026.12</v>
      </c>
      <c r="L68" s="20" t="s">
        <v>415</v>
      </c>
      <c r="M68" s="20" t="s">
        <v>422</v>
      </c>
      <c r="N68" s="51">
        <v>60</v>
      </c>
      <c r="O68" s="51">
        <v>50</v>
      </c>
      <c r="P68" s="51">
        <v>10</v>
      </c>
      <c r="Q68" s="52">
        <v>1</v>
      </c>
      <c r="R68" s="52">
        <v>265</v>
      </c>
      <c r="S68" s="52">
        <v>955</v>
      </c>
      <c r="T68" s="52">
        <v>1</v>
      </c>
      <c r="U68" s="52">
        <v>18</v>
      </c>
      <c r="V68" s="52">
        <v>56</v>
      </c>
      <c r="W68" s="53" t="s">
        <v>276</v>
      </c>
      <c r="X68" s="54" t="s">
        <v>423</v>
      </c>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row>
    <row r="69" s="2" customFormat="1" ht="112.5" spans="1:109">
      <c r="A69" s="20">
        <v>64</v>
      </c>
      <c r="B69" s="23" t="s">
        <v>102</v>
      </c>
      <c r="C69" s="23" t="s">
        <v>114</v>
      </c>
      <c r="D69" s="23" t="s">
        <v>204</v>
      </c>
      <c r="E69" s="20" t="s">
        <v>265</v>
      </c>
      <c r="F69" s="20" t="s">
        <v>415</v>
      </c>
      <c r="G69" s="20" t="s">
        <v>424</v>
      </c>
      <c r="H69" s="20" t="s">
        <v>268</v>
      </c>
      <c r="I69" s="20" t="s">
        <v>425</v>
      </c>
      <c r="J69" s="50">
        <v>2026.08</v>
      </c>
      <c r="K69" s="50">
        <v>2026.12</v>
      </c>
      <c r="L69" s="20" t="s">
        <v>415</v>
      </c>
      <c r="M69" s="20" t="s">
        <v>426</v>
      </c>
      <c r="N69" s="51">
        <v>6</v>
      </c>
      <c r="O69" s="51">
        <v>6</v>
      </c>
      <c r="P69" s="51"/>
      <c r="Q69" s="52">
        <v>1</v>
      </c>
      <c r="R69" s="52">
        <v>68</v>
      </c>
      <c r="S69" s="52">
        <v>242</v>
      </c>
      <c r="T69" s="52">
        <v>1</v>
      </c>
      <c r="U69" s="52">
        <v>4</v>
      </c>
      <c r="V69" s="52">
        <v>17</v>
      </c>
      <c r="W69" s="53" t="s">
        <v>276</v>
      </c>
      <c r="X69" s="54" t="s">
        <v>427</v>
      </c>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row>
    <row r="70" s="2" customFormat="1" ht="112.5" spans="1:109">
      <c r="A70" s="20">
        <v>65</v>
      </c>
      <c r="B70" s="23" t="s">
        <v>102</v>
      </c>
      <c r="C70" s="23" t="s">
        <v>114</v>
      </c>
      <c r="D70" s="23" t="s">
        <v>204</v>
      </c>
      <c r="E70" s="20" t="s">
        <v>265</v>
      </c>
      <c r="F70" s="20" t="s">
        <v>415</v>
      </c>
      <c r="G70" s="20" t="s">
        <v>428</v>
      </c>
      <c r="H70" s="20" t="s">
        <v>268</v>
      </c>
      <c r="I70" s="20" t="s">
        <v>429</v>
      </c>
      <c r="J70" s="50">
        <v>2026.08</v>
      </c>
      <c r="K70" s="50">
        <v>2026.12</v>
      </c>
      <c r="L70" s="20" t="s">
        <v>415</v>
      </c>
      <c r="M70" s="20" t="s">
        <v>430</v>
      </c>
      <c r="N70" s="51">
        <v>4</v>
      </c>
      <c r="O70" s="51">
        <v>4</v>
      </c>
      <c r="P70" s="51"/>
      <c r="Q70" s="52">
        <v>1</v>
      </c>
      <c r="R70" s="52">
        <v>110</v>
      </c>
      <c r="S70" s="52">
        <v>235</v>
      </c>
      <c r="T70" s="52">
        <v>1</v>
      </c>
      <c r="U70" s="52">
        <v>6</v>
      </c>
      <c r="V70" s="52">
        <v>17</v>
      </c>
      <c r="W70" s="53" t="s">
        <v>276</v>
      </c>
      <c r="X70" s="54" t="s">
        <v>277</v>
      </c>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row>
    <row r="71" s="2" customFormat="1" ht="104" customHeight="1" spans="1:109">
      <c r="A71" s="20">
        <v>66</v>
      </c>
      <c r="B71" s="23" t="s">
        <v>102</v>
      </c>
      <c r="C71" s="23" t="s">
        <v>114</v>
      </c>
      <c r="D71" s="23" t="s">
        <v>204</v>
      </c>
      <c r="E71" s="20" t="s">
        <v>265</v>
      </c>
      <c r="F71" s="20" t="s">
        <v>415</v>
      </c>
      <c r="G71" s="20" t="s">
        <v>431</v>
      </c>
      <c r="H71" s="20" t="s">
        <v>268</v>
      </c>
      <c r="I71" s="20" t="s">
        <v>432</v>
      </c>
      <c r="J71" s="50">
        <v>2026.08</v>
      </c>
      <c r="K71" s="50">
        <v>2026.12</v>
      </c>
      <c r="L71" s="20" t="s">
        <v>415</v>
      </c>
      <c r="M71" s="20" t="s">
        <v>433</v>
      </c>
      <c r="N71" s="51">
        <v>6</v>
      </c>
      <c r="O71" s="51">
        <v>6</v>
      </c>
      <c r="P71" s="51"/>
      <c r="Q71" s="52">
        <v>1</v>
      </c>
      <c r="R71" s="52">
        <v>45</v>
      </c>
      <c r="S71" s="52">
        <v>136</v>
      </c>
      <c r="T71" s="52">
        <v>1</v>
      </c>
      <c r="U71" s="52">
        <v>2</v>
      </c>
      <c r="V71" s="52">
        <v>7</v>
      </c>
      <c r="W71" s="53" t="s">
        <v>276</v>
      </c>
      <c r="X71" s="54" t="s">
        <v>434</v>
      </c>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row>
    <row r="72" s="2" customFormat="1" ht="67.5" spans="1:109">
      <c r="A72" s="20">
        <v>67</v>
      </c>
      <c r="B72" s="23" t="s">
        <v>102</v>
      </c>
      <c r="C72" s="23" t="s">
        <v>114</v>
      </c>
      <c r="D72" s="23" t="s">
        <v>204</v>
      </c>
      <c r="E72" s="64" t="s">
        <v>265</v>
      </c>
      <c r="F72" s="64" t="s">
        <v>435</v>
      </c>
      <c r="G72" s="64" t="s">
        <v>436</v>
      </c>
      <c r="H72" s="64" t="s">
        <v>437</v>
      </c>
      <c r="I72" s="64" t="s">
        <v>438</v>
      </c>
      <c r="J72" s="65">
        <v>2026.01</v>
      </c>
      <c r="K72" s="66">
        <v>46213</v>
      </c>
      <c r="L72" s="64" t="s">
        <v>435</v>
      </c>
      <c r="M72" s="64" t="s">
        <v>439</v>
      </c>
      <c r="N72" s="67">
        <v>10</v>
      </c>
      <c r="O72" s="67">
        <v>10</v>
      </c>
      <c r="P72" s="67"/>
      <c r="Q72" s="64">
        <v>1</v>
      </c>
      <c r="R72" s="64">
        <v>86</v>
      </c>
      <c r="S72" s="64">
        <v>336</v>
      </c>
      <c r="T72" s="64">
        <v>1</v>
      </c>
      <c r="U72" s="64">
        <v>5</v>
      </c>
      <c r="V72" s="64">
        <v>16</v>
      </c>
      <c r="W72" s="68" t="s">
        <v>394</v>
      </c>
      <c r="X72" s="38" t="s">
        <v>440</v>
      </c>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row>
    <row r="73" s="2" customFormat="1" ht="85" customHeight="1" spans="1:109">
      <c r="A73" s="20">
        <v>68</v>
      </c>
      <c r="B73" s="23" t="s">
        <v>102</v>
      </c>
      <c r="C73" s="23" t="s">
        <v>114</v>
      </c>
      <c r="D73" s="23" t="s">
        <v>204</v>
      </c>
      <c r="E73" s="64" t="s">
        <v>265</v>
      </c>
      <c r="F73" s="64" t="s">
        <v>435</v>
      </c>
      <c r="G73" s="64" t="s">
        <v>441</v>
      </c>
      <c r="H73" s="64" t="s">
        <v>442</v>
      </c>
      <c r="I73" s="64" t="s">
        <v>438</v>
      </c>
      <c r="J73" s="66">
        <v>46138</v>
      </c>
      <c r="K73" s="66">
        <v>46356</v>
      </c>
      <c r="L73" s="64" t="s">
        <v>435</v>
      </c>
      <c r="M73" s="64" t="s">
        <v>443</v>
      </c>
      <c r="N73" s="67">
        <v>20</v>
      </c>
      <c r="O73" s="67">
        <v>20</v>
      </c>
      <c r="P73" s="67"/>
      <c r="Q73" s="64">
        <v>1</v>
      </c>
      <c r="R73" s="64">
        <v>128</v>
      </c>
      <c r="S73" s="64">
        <v>512</v>
      </c>
      <c r="T73" s="64">
        <v>1</v>
      </c>
      <c r="U73" s="64">
        <v>11</v>
      </c>
      <c r="V73" s="64">
        <v>30</v>
      </c>
      <c r="W73" s="68" t="s">
        <v>394</v>
      </c>
      <c r="X73" s="38" t="s">
        <v>444</v>
      </c>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row>
    <row r="74" s="2" customFormat="1" ht="124" customHeight="1" spans="1:109">
      <c r="A74" s="20">
        <v>69</v>
      </c>
      <c r="B74" s="64" t="s">
        <v>102</v>
      </c>
      <c r="C74" s="64" t="s">
        <v>126</v>
      </c>
      <c r="D74" s="64" t="s">
        <v>127</v>
      </c>
      <c r="E74" s="64" t="s">
        <v>265</v>
      </c>
      <c r="F74" s="64" t="s">
        <v>445</v>
      </c>
      <c r="G74" s="64" t="s">
        <v>446</v>
      </c>
      <c r="H74" s="64" t="s">
        <v>117</v>
      </c>
      <c r="I74" s="64" t="s">
        <v>445</v>
      </c>
      <c r="J74" s="69">
        <v>2026.03</v>
      </c>
      <c r="K74" s="69">
        <v>2026.12</v>
      </c>
      <c r="L74" s="64" t="s">
        <v>445</v>
      </c>
      <c r="M74" s="64" t="s">
        <v>447</v>
      </c>
      <c r="N74" s="67">
        <v>30</v>
      </c>
      <c r="O74" s="67">
        <v>30</v>
      </c>
      <c r="P74" s="67"/>
      <c r="Q74" s="64">
        <v>1</v>
      </c>
      <c r="R74" s="64">
        <v>150</v>
      </c>
      <c r="S74" s="64">
        <v>550</v>
      </c>
      <c r="T74" s="64">
        <v>1</v>
      </c>
      <c r="U74" s="64">
        <v>46</v>
      </c>
      <c r="V74" s="64">
        <v>151</v>
      </c>
      <c r="W74" s="68" t="s">
        <v>448</v>
      </c>
      <c r="X74" s="38" t="s">
        <v>449</v>
      </c>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row>
    <row r="75" s="2" customFormat="1" ht="110" customHeight="1" spans="1:109">
      <c r="A75" s="20">
        <v>70</v>
      </c>
      <c r="B75" s="64" t="s">
        <v>133</v>
      </c>
      <c r="C75" s="64" t="s">
        <v>134</v>
      </c>
      <c r="D75" s="38" t="s">
        <v>165</v>
      </c>
      <c r="E75" s="64" t="s">
        <v>265</v>
      </c>
      <c r="F75" s="64" t="s">
        <v>445</v>
      </c>
      <c r="G75" s="64" t="s">
        <v>450</v>
      </c>
      <c r="H75" s="64" t="s">
        <v>117</v>
      </c>
      <c r="I75" s="64" t="s">
        <v>451</v>
      </c>
      <c r="J75" s="69">
        <v>2026.07</v>
      </c>
      <c r="K75" s="69">
        <v>2026.12</v>
      </c>
      <c r="L75" s="64" t="s">
        <v>445</v>
      </c>
      <c r="M75" s="64" t="s">
        <v>452</v>
      </c>
      <c r="N75" s="67">
        <v>25</v>
      </c>
      <c r="O75" s="67">
        <v>20</v>
      </c>
      <c r="P75" s="67">
        <v>5</v>
      </c>
      <c r="Q75" s="64">
        <v>1</v>
      </c>
      <c r="R75" s="64">
        <v>46</v>
      </c>
      <c r="S75" s="64">
        <v>172</v>
      </c>
      <c r="T75" s="64">
        <v>1</v>
      </c>
      <c r="U75" s="64">
        <v>9</v>
      </c>
      <c r="V75" s="64">
        <v>28</v>
      </c>
      <c r="W75" s="68" t="s">
        <v>271</v>
      </c>
      <c r="X75" s="38" t="s">
        <v>453</v>
      </c>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row>
    <row r="76" s="2" customFormat="1" ht="93" customHeight="1" spans="1:109">
      <c r="A76" s="20">
        <v>71</v>
      </c>
      <c r="B76" s="23" t="s">
        <v>102</v>
      </c>
      <c r="C76" s="23" t="s">
        <v>114</v>
      </c>
      <c r="D76" s="23" t="s">
        <v>204</v>
      </c>
      <c r="E76" s="64" t="s">
        <v>265</v>
      </c>
      <c r="F76" s="64" t="s">
        <v>454</v>
      </c>
      <c r="G76" s="64" t="s">
        <v>455</v>
      </c>
      <c r="H76" s="64" t="s">
        <v>194</v>
      </c>
      <c r="I76" s="64" t="s">
        <v>456</v>
      </c>
      <c r="J76" s="69" t="s">
        <v>457</v>
      </c>
      <c r="K76" s="69" t="s">
        <v>458</v>
      </c>
      <c r="L76" s="64" t="s">
        <v>454</v>
      </c>
      <c r="M76" s="64" t="s">
        <v>459</v>
      </c>
      <c r="N76" s="67">
        <v>18</v>
      </c>
      <c r="O76" s="67">
        <v>18</v>
      </c>
      <c r="P76" s="67"/>
      <c r="Q76" s="64">
        <v>1</v>
      </c>
      <c r="R76" s="64">
        <v>747</v>
      </c>
      <c r="S76" s="64">
        <v>2483</v>
      </c>
      <c r="T76" s="64">
        <v>0</v>
      </c>
      <c r="U76" s="64">
        <v>55</v>
      </c>
      <c r="V76" s="64">
        <v>156</v>
      </c>
      <c r="W76" s="68" t="s">
        <v>460</v>
      </c>
      <c r="X76" s="38" t="s">
        <v>461</v>
      </c>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row>
    <row r="77" s="2" customFormat="1" ht="98" customHeight="1" spans="1:109">
      <c r="A77" s="20">
        <v>72</v>
      </c>
      <c r="B77" s="38" t="s">
        <v>133</v>
      </c>
      <c r="C77" s="64" t="s">
        <v>134</v>
      </c>
      <c r="D77" s="38" t="s">
        <v>165</v>
      </c>
      <c r="E77" s="64" t="s">
        <v>265</v>
      </c>
      <c r="F77" s="64" t="s">
        <v>454</v>
      </c>
      <c r="G77" s="64" t="s">
        <v>462</v>
      </c>
      <c r="H77" s="64" t="s">
        <v>194</v>
      </c>
      <c r="I77" s="64" t="s">
        <v>463</v>
      </c>
      <c r="J77" s="69" t="s">
        <v>464</v>
      </c>
      <c r="K77" s="69" t="s">
        <v>465</v>
      </c>
      <c r="L77" s="64" t="s">
        <v>454</v>
      </c>
      <c r="M77" s="64" t="s">
        <v>466</v>
      </c>
      <c r="N77" s="67">
        <v>20</v>
      </c>
      <c r="O77" s="67">
        <v>20</v>
      </c>
      <c r="P77" s="67"/>
      <c r="Q77" s="64">
        <v>1</v>
      </c>
      <c r="R77" s="64">
        <v>23</v>
      </c>
      <c r="S77" s="64">
        <v>65</v>
      </c>
      <c r="T77" s="64">
        <v>0</v>
      </c>
      <c r="U77" s="64">
        <v>5</v>
      </c>
      <c r="V77" s="64">
        <v>18</v>
      </c>
      <c r="W77" s="68" t="s">
        <v>467</v>
      </c>
      <c r="X77" s="38" t="s">
        <v>468</v>
      </c>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row>
    <row r="78" s="2" customFormat="1" ht="93" customHeight="1" spans="1:109">
      <c r="A78" s="20">
        <v>73</v>
      </c>
      <c r="B78" s="64" t="s">
        <v>102</v>
      </c>
      <c r="C78" s="38" t="s">
        <v>114</v>
      </c>
      <c r="D78" s="20" t="s">
        <v>204</v>
      </c>
      <c r="E78" s="64" t="s">
        <v>265</v>
      </c>
      <c r="F78" s="64" t="s">
        <v>454</v>
      </c>
      <c r="G78" s="64" t="s">
        <v>469</v>
      </c>
      <c r="H78" s="64" t="s">
        <v>194</v>
      </c>
      <c r="I78" s="64" t="s">
        <v>470</v>
      </c>
      <c r="J78" s="69" t="s">
        <v>471</v>
      </c>
      <c r="K78" s="69" t="s">
        <v>472</v>
      </c>
      <c r="L78" s="64" t="s">
        <v>454</v>
      </c>
      <c r="M78" s="64" t="s">
        <v>473</v>
      </c>
      <c r="N78" s="67">
        <v>3</v>
      </c>
      <c r="O78" s="67">
        <v>3</v>
      </c>
      <c r="P78" s="67"/>
      <c r="Q78" s="64">
        <v>1</v>
      </c>
      <c r="R78" s="64">
        <v>28</v>
      </c>
      <c r="S78" s="64">
        <v>102</v>
      </c>
      <c r="T78" s="64">
        <v>0</v>
      </c>
      <c r="U78" s="64">
        <v>4</v>
      </c>
      <c r="V78" s="64">
        <v>11</v>
      </c>
      <c r="W78" s="68" t="s">
        <v>474</v>
      </c>
      <c r="X78" s="38" t="s">
        <v>475</v>
      </c>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row>
    <row r="79" s="2" customFormat="1" ht="96" customHeight="1" spans="1:109">
      <c r="A79" s="20">
        <v>74</v>
      </c>
      <c r="B79" s="64" t="s">
        <v>102</v>
      </c>
      <c r="C79" s="38" t="s">
        <v>114</v>
      </c>
      <c r="D79" s="20" t="s">
        <v>204</v>
      </c>
      <c r="E79" s="20" t="s">
        <v>265</v>
      </c>
      <c r="F79" s="20" t="s">
        <v>476</v>
      </c>
      <c r="G79" s="20" t="s">
        <v>477</v>
      </c>
      <c r="H79" s="20" t="s">
        <v>117</v>
      </c>
      <c r="I79" s="20" t="s">
        <v>478</v>
      </c>
      <c r="J79" s="23" t="s">
        <v>479</v>
      </c>
      <c r="K79" s="23" t="s">
        <v>480</v>
      </c>
      <c r="L79" s="20" t="s">
        <v>476</v>
      </c>
      <c r="M79" s="20" t="s">
        <v>481</v>
      </c>
      <c r="N79" s="62">
        <v>6</v>
      </c>
      <c r="O79" s="62">
        <v>6</v>
      </c>
      <c r="P79" s="62"/>
      <c r="Q79" s="20">
        <v>1</v>
      </c>
      <c r="R79" s="20">
        <v>52</v>
      </c>
      <c r="S79" s="20">
        <v>172</v>
      </c>
      <c r="T79" s="20">
        <v>0</v>
      </c>
      <c r="U79" s="20">
        <v>3</v>
      </c>
      <c r="V79" s="20">
        <v>12</v>
      </c>
      <c r="W79" s="24" t="s">
        <v>356</v>
      </c>
      <c r="X79" s="54" t="s">
        <v>482</v>
      </c>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row>
    <row r="80" s="2" customFormat="1" ht="91" customHeight="1" spans="1:109">
      <c r="A80" s="20">
        <v>75</v>
      </c>
      <c r="B80" s="38" t="s">
        <v>133</v>
      </c>
      <c r="C80" s="64" t="s">
        <v>134</v>
      </c>
      <c r="D80" s="38" t="s">
        <v>165</v>
      </c>
      <c r="E80" s="64" t="s">
        <v>265</v>
      </c>
      <c r="F80" s="64" t="s">
        <v>476</v>
      </c>
      <c r="G80" s="64" t="s">
        <v>483</v>
      </c>
      <c r="H80" s="64" t="s">
        <v>194</v>
      </c>
      <c r="I80" s="64" t="s">
        <v>484</v>
      </c>
      <c r="J80" s="69" t="s">
        <v>485</v>
      </c>
      <c r="K80" s="69" t="s">
        <v>486</v>
      </c>
      <c r="L80" s="64" t="s">
        <v>476</v>
      </c>
      <c r="M80" s="64" t="s">
        <v>487</v>
      </c>
      <c r="N80" s="67">
        <v>30</v>
      </c>
      <c r="O80" s="67">
        <v>30</v>
      </c>
      <c r="P80" s="67"/>
      <c r="Q80" s="64">
        <v>1</v>
      </c>
      <c r="R80" s="64">
        <v>310</v>
      </c>
      <c r="S80" s="64">
        <v>1069</v>
      </c>
      <c r="T80" s="64">
        <v>0</v>
      </c>
      <c r="U80" s="64">
        <v>16</v>
      </c>
      <c r="V80" s="64">
        <v>53</v>
      </c>
      <c r="W80" s="68" t="s">
        <v>356</v>
      </c>
      <c r="X80" s="38" t="s">
        <v>488</v>
      </c>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row>
    <row r="81" s="2" customFormat="1" ht="90" spans="1:109">
      <c r="A81" s="20">
        <v>76</v>
      </c>
      <c r="B81" s="38" t="s">
        <v>133</v>
      </c>
      <c r="C81" s="64" t="s">
        <v>134</v>
      </c>
      <c r="D81" s="38" t="s">
        <v>165</v>
      </c>
      <c r="E81" s="64" t="s">
        <v>265</v>
      </c>
      <c r="F81" s="64" t="s">
        <v>489</v>
      </c>
      <c r="G81" s="64" t="s">
        <v>490</v>
      </c>
      <c r="H81" s="20" t="s">
        <v>268</v>
      </c>
      <c r="I81" s="64" t="s">
        <v>429</v>
      </c>
      <c r="J81" s="69">
        <v>2026.5</v>
      </c>
      <c r="K81" s="69">
        <v>2026.9</v>
      </c>
      <c r="L81" s="64" t="s">
        <v>489</v>
      </c>
      <c r="M81" s="64" t="s">
        <v>491</v>
      </c>
      <c r="N81" s="67">
        <v>15</v>
      </c>
      <c r="O81" s="67">
        <v>15</v>
      </c>
      <c r="P81" s="67"/>
      <c r="Q81" s="64">
        <v>1</v>
      </c>
      <c r="R81" s="64">
        <v>72</v>
      </c>
      <c r="S81" s="64">
        <v>257</v>
      </c>
      <c r="T81" s="64">
        <v>0</v>
      </c>
      <c r="U81" s="64">
        <v>10</v>
      </c>
      <c r="V81" s="64">
        <v>37</v>
      </c>
      <c r="W81" s="68" t="s">
        <v>492</v>
      </c>
      <c r="X81" s="54" t="s">
        <v>493</v>
      </c>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row>
    <row r="82" s="2" customFormat="1" ht="69" spans="1:109">
      <c r="A82" s="20">
        <v>77</v>
      </c>
      <c r="B82" s="64" t="s">
        <v>102</v>
      </c>
      <c r="C82" s="64" t="s">
        <v>126</v>
      </c>
      <c r="D82" s="64" t="s">
        <v>127</v>
      </c>
      <c r="E82" s="64" t="s">
        <v>265</v>
      </c>
      <c r="F82" s="64" t="s">
        <v>388</v>
      </c>
      <c r="G82" s="64" t="s">
        <v>494</v>
      </c>
      <c r="H82" s="64" t="s">
        <v>117</v>
      </c>
      <c r="I82" s="64" t="s">
        <v>495</v>
      </c>
      <c r="J82" s="69" t="s">
        <v>496</v>
      </c>
      <c r="K82" s="69" t="s">
        <v>497</v>
      </c>
      <c r="L82" s="64" t="s">
        <v>388</v>
      </c>
      <c r="M82" s="64" t="s">
        <v>498</v>
      </c>
      <c r="N82" s="67">
        <v>16</v>
      </c>
      <c r="O82" s="67">
        <v>16</v>
      </c>
      <c r="P82" s="67"/>
      <c r="Q82" s="64">
        <v>1</v>
      </c>
      <c r="R82" s="64">
        <v>68</v>
      </c>
      <c r="S82" s="64">
        <v>219</v>
      </c>
      <c r="T82" s="64">
        <v>1</v>
      </c>
      <c r="U82" s="64">
        <v>5</v>
      </c>
      <c r="V82" s="64">
        <v>11</v>
      </c>
      <c r="W82" s="68" t="s">
        <v>499</v>
      </c>
      <c r="X82" s="38" t="s">
        <v>500</v>
      </c>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row>
    <row r="83" s="6" customFormat="1" ht="33.75" spans="1:109">
      <c r="A83" s="20">
        <v>78</v>
      </c>
      <c r="B83" s="47" t="s">
        <v>102</v>
      </c>
      <c r="C83" s="47" t="s">
        <v>114</v>
      </c>
      <c r="D83" s="47" t="s">
        <v>204</v>
      </c>
      <c r="E83" s="47" t="s">
        <v>501</v>
      </c>
      <c r="F83" s="47" t="s">
        <v>502</v>
      </c>
      <c r="G83" s="47" t="s">
        <v>503</v>
      </c>
      <c r="H83" s="47" t="s">
        <v>194</v>
      </c>
      <c r="I83" s="47" t="s">
        <v>504</v>
      </c>
      <c r="J83" s="23" t="s">
        <v>505</v>
      </c>
      <c r="K83" s="23" t="s">
        <v>86</v>
      </c>
      <c r="L83" s="47" t="s">
        <v>502</v>
      </c>
      <c r="M83" s="47" t="s">
        <v>506</v>
      </c>
      <c r="N83" s="47">
        <v>15</v>
      </c>
      <c r="O83" s="47">
        <v>10</v>
      </c>
      <c r="P83" s="47">
        <v>5</v>
      </c>
      <c r="Q83" s="47">
        <v>1</v>
      </c>
      <c r="R83" s="47">
        <v>87</v>
      </c>
      <c r="S83" s="47">
        <v>300</v>
      </c>
      <c r="T83" s="47">
        <v>0</v>
      </c>
      <c r="U83" s="47">
        <v>2</v>
      </c>
      <c r="V83" s="47">
        <v>5</v>
      </c>
      <c r="W83" s="49" t="s">
        <v>507</v>
      </c>
      <c r="X83" s="47" t="s">
        <v>508</v>
      </c>
    </row>
    <row r="84" s="6" customFormat="1" ht="33.75" spans="1:109">
      <c r="A84" s="20">
        <v>79</v>
      </c>
      <c r="B84" s="47" t="s">
        <v>102</v>
      </c>
      <c r="C84" s="47" t="s">
        <v>114</v>
      </c>
      <c r="D84" s="47" t="s">
        <v>204</v>
      </c>
      <c r="E84" s="47" t="s">
        <v>501</v>
      </c>
      <c r="F84" s="47" t="s">
        <v>502</v>
      </c>
      <c r="G84" s="47" t="s">
        <v>509</v>
      </c>
      <c r="H84" s="47" t="s">
        <v>194</v>
      </c>
      <c r="I84" s="47" t="s">
        <v>510</v>
      </c>
      <c r="J84" s="23" t="s">
        <v>511</v>
      </c>
      <c r="K84" s="23" t="s">
        <v>512</v>
      </c>
      <c r="L84" s="47" t="s">
        <v>502</v>
      </c>
      <c r="M84" s="47" t="s">
        <v>513</v>
      </c>
      <c r="N84" s="47">
        <v>15</v>
      </c>
      <c r="O84" s="47">
        <v>10</v>
      </c>
      <c r="P84" s="47">
        <v>5</v>
      </c>
      <c r="Q84" s="47">
        <v>1</v>
      </c>
      <c r="R84" s="47">
        <v>77</v>
      </c>
      <c r="S84" s="47">
        <v>268</v>
      </c>
      <c r="T84" s="47">
        <v>0</v>
      </c>
      <c r="U84" s="47">
        <v>1</v>
      </c>
      <c r="V84" s="47">
        <v>1</v>
      </c>
      <c r="W84" s="49" t="s">
        <v>507</v>
      </c>
      <c r="X84" s="47" t="s">
        <v>508</v>
      </c>
    </row>
    <row r="85" s="6" customFormat="1" ht="22.5" spans="1:109">
      <c r="A85" s="20">
        <v>80</v>
      </c>
      <c r="B85" s="47" t="s">
        <v>102</v>
      </c>
      <c r="C85" s="47" t="s">
        <v>114</v>
      </c>
      <c r="D85" s="47" t="s">
        <v>204</v>
      </c>
      <c r="E85" s="47" t="s">
        <v>501</v>
      </c>
      <c r="F85" s="47" t="s">
        <v>502</v>
      </c>
      <c r="G85" s="47" t="s">
        <v>514</v>
      </c>
      <c r="H85" s="47" t="s">
        <v>194</v>
      </c>
      <c r="I85" s="47" t="s">
        <v>515</v>
      </c>
      <c r="J85" s="23">
        <v>2026.01</v>
      </c>
      <c r="K85" s="23">
        <v>2026.11</v>
      </c>
      <c r="L85" s="47" t="s">
        <v>502</v>
      </c>
      <c r="M85" s="47" t="s">
        <v>516</v>
      </c>
      <c r="N85" s="47">
        <v>10</v>
      </c>
      <c r="O85" s="47">
        <v>8</v>
      </c>
      <c r="P85" s="47">
        <v>2</v>
      </c>
      <c r="Q85" s="47">
        <v>1</v>
      </c>
      <c r="R85" s="47">
        <v>45</v>
      </c>
      <c r="S85" s="47">
        <v>243</v>
      </c>
      <c r="T85" s="47">
        <v>0</v>
      </c>
      <c r="U85" s="47">
        <v>1</v>
      </c>
      <c r="V85" s="47">
        <v>1</v>
      </c>
      <c r="W85" s="49" t="s">
        <v>507</v>
      </c>
      <c r="X85" s="47" t="s">
        <v>508</v>
      </c>
    </row>
    <row r="86" s="6" customFormat="1" ht="22.5" spans="1:109">
      <c r="A86" s="20">
        <v>81</v>
      </c>
      <c r="B86" s="47" t="s">
        <v>102</v>
      </c>
      <c r="C86" s="47" t="s">
        <v>126</v>
      </c>
      <c r="D86" s="47" t="s">
        <v>127</v>
      </c>
      <c r="E86" s="47" t="s">
        <v>501</v>
      </c>
      <c r="F86" s="47" t="s">
        <v>502</v>
      </c>
      <c r="G86" s="47" t="s">
        <v>517</v>
      </c>
      <c r="H86" s="47" t="s">
        <v>194</v>
      </c>
      <c r="I86" s="47" t="s">
        <v>518</v>
      </c>
      <c r="J86" s="23">
        <v>2026.01</v>
      </c>
      <c r="K86" s="23">
        <v>2026.02</v>
      </c>
      <c r="L86" s="47" t="s">
        <v>502</v>
      </c>
      <c r="M86" s="47" t="s">
        <v>519</v>
      </c>
      <c r="N86" s="47">
        <v>20</v>
      </c>
      <c r="O86" s="47">
        <v>14</v>
      </c>
      <c r="P86" s="47">
        <v>6</v>
      </c>
      <c r="Q86" s="47">
        <v>1</v>
      </c>
      <c r="R86" s="47">
        <v>26</v>
      </c>
      <c r="S86" s="47">
        <v>131</v>
      </c>
      <c r="T86" s="47">
        <v>0</v>
      </c>
      <c r="U86" s="47">
        <v>1</v>
      </c>
      <c r="V86" s="47">
        <v>2</v>
      </c>
      <c r="W86" s="49" t="s">
        <v>149</v>
      </c>
      <c r="X86" s="47" t="s">
        <v>508</v>
      </c>
    </row>
    <row r="87" s="6" customFormat="1" ht="22.5" spans="1:109">
      <c r="A87" s="20">
        <v>82</v>
      </c>
      <c r="B87" s="47" t="s">
        <v>102</v>
      </c>
      <c r="C87" s="47" t="s">
        <v>114</v>
      </c>
      <c r="D87" s="47" t="s">
        <v>204</v>
      </c>
      <c r="E87" s="47" t="s">
        <v>501</v>
      </c>
      <c r="F87" s="47" t="s">
        <v>520</v>
      </c>
      <c r="G87" s="47" t="s">
        <v>521</v>
      </c>
      <c r="H87" s="47" t="s">
        <v>194</v>
      </c>
      <c r="I87" s="47" t="s">
        <v>522</v>
      </c>
      <c r="J87" s="23">
        <v>2026.09</v>
      </c>
      <c r="K87" s="70">
        <v>2026.1</v>
      </c>
      <c r="L87" s="47" t="s">
        <v>523</v>
      </c>
      <c r="M87" s="47" t="s">
        <v>524</v>
      </c>
      <c r="N87" s="47">
        <v>3</v>
      </c>
      <c r="O87" s="47">
        <v>3</v>
      </c>
      <c r="P87" s="47">
        <v>0</v>
      </c>
      <c r="Q87" s="47">
        <v>1</v>
      </c>
      <c r="R87" s="47">
        <v>182</v>
      </c>
      <c r="S87" s="47">
        <v>486</v>
      </c>
      <c r="T87" s="47">
        <v>0</v>
      </c>
      <c r="U87" s="47">
        <v>12</v>
      </c>
      <c r="V87" s="47">
        <v>48</v>
      </c>
      <c r="W87" s="49" t="s">
        <v>507</v>
      </c>
      <c r="X87" s="47" t="s">
        <v>508</v>
      </c>
    </row>
    <row r="88" s="6" customFormat="1" ht="33.75" spans="1:109">
      <c r="A88" s="20">
        <v>83</v>
      </c>
      <c r="B88" s="47" t="s">
        <v>102</v>
      </c>
      <c r="C88" s="47" t="s">
        <v>114</v>
      </c>
      <c r="D88" s="47" t="s">
        <v>204</v>
      </c>
      <c r="E88" s="47" t="s">
        <v>501</v>
      </c>
      <c r="F88" s="47" t="s">
        <v>520</v>
      </c>
      <c r="G88" s="47" t="s">
        <v>525</v>
      </c>
      <c r="H88" s="47" t="s">
        <v>194</v>
      </c>
      <c r="I88" s="47" t="s">
        <v>526</v>
      </c>
      <c r="J88" s="23">
        <v>2026.09</v>
      </c>
      <c r="K88" s="70">
        <v>2026.1</v>
      </c>
      <c r="L88" s="47" t="s">
        <v>523</v>
      </c>
      <c r="M88" s="47" t="s">
        <v>527</v>
      </c>
      <c r="N88" s="47">
        <v>2</v>
      </c>
      <c r="O88" s="47">
        <v>2</v>
      </c>
      <c r="P88" s="47">
        <v>0</v>
      </c>
      <c r="Q88" s="47">
        <v>1</v>
      </c>
      <c r="R88" s="47">
        <v>85</v>
      </c>
      <c r="S88" s="47">
        <v>256</v>
      </c>
      <c r="T88" s="47">
        <v>0</v>
      </c>
      <c r="U88" s="47">
        <v>8</v>
      </c>
      <c r="V88" s="47">
        <v>26</v>
      </c>
      <c r="W88" s="49" t="s">
        <v>507</v>
      </c>
      <c r="X88" s="47" t="s">
        <v>508</v>
      </c>
    </row>
    <row r="89" s="6" customFormat="1" ht="22.5" spans="1:109">
      <c r="A89" s="20">
        <v>84</v>
      </c>
      <c r="B89" s="47" t="s">
        <v>133</v>
      </c>
      <c r="C89" s="47" t="s">
        <v>134</v>
      </c>
      <c r="D89" s="38" t="s">
        <v>165</v>
      </c>
      <c r="E89" s="47" t="s">
        <v>501</v>
      </c>
      <c r="F89" s="47" t="s">
        <v>520</v>
      </c>
      <c r="G89" s="47" t="s">
        <v>528</v>
      </c>
      <c r="H89" s="47" t="s">
        <v>194</v>
      </c>
      <c r="I89" s="47" t="s">
        <v>526</v>
      </c>
      <c r="J89" s="23">
        <v>2026.06</v>
      </c>
      <c r="K89" s="23">
        <v>2026.07</v>
      </c>
      <c r="L89" s="47" t="s">
        <v>523</v>
      </c>
      <c r="M89" s="47" t="s">
        <v>529</v>
      </c>
      <c r="N89" s="47">
        <v>5</v>
      </c>
      <c r="O89" s="47">
        <v>5</v>
      </c>
      <c r="P89" s="47">
        <v>0</v>
      </c>
      <c r="Q89" s="47">
        <v>1</v>
      </c>
      <c r="R89" s="47">
        <v>60</v>
      </c>
      <c r="S89" s="47">
        <v>237</v>
      </c>
      <c r="T89" s="47">
        <v>0</v>
      </c>
      <c r="U89" s="47">
        <v>20</v>
      </c>
      <c r="V89" s="47">
        <v>62</v>
      </c>
      <c r="W89" s="49" t="s">
        <v>530</v>
      </c>
      <c r="X89" s="47" t="s">
        <v>508</v>
      </c>
    </row>
    <row r="90" s="6" customFormat="1" ht="33.75" spans="1:109">
      <c r="A90" s="20">
        <v>85</v>
      </c>
      <c r="B90" s="47" t="s">
        <v>133</v>
      </c>
      <c r="C90" s="47" t="s">
        <v>134</v>
      </c>
      <c r="D90" s="60" t="s">
        <v>531</v>
      </c>
      <c r="E90" s="47" t="s">
        <v>501</v>
      </c>
      <c r="F90" s="47" t="s">
        <v>532</v>
      </c>
      <c r="G90" s="47" t="s">
        <v>533</v>
      </c>
      <c r="H90" s="47" t="s">
        <v>117</v>
      </c>
      <c r="I90" s="47" t="s">
        <v>534</v>
      </c>
      <c r="J90" s="23">
        <v>2026.04</v>
      </c>
      <c r="K90" s="23">
        <v>2026.06</v>
      </c>
      <c r="L90" s="47" t="s">
        <v>532</v>
      </c>
      <c r="M90" s="47" t="s">
        <v>535</v>
      </c>
      <c r="N90" s="47">
        <v>50</v>
      </c>
      <c r="O90" s="47">
        <v>40</v>
      </c>
      <c r="P90" s="47">
        <v>10</v>
      </c>
      <c r="Q90" s="47">
        <v>1</v>
      </c>
      <c r="R90" s="47">
        <v>112</v>
      </c>
      <c r="S90" s="47">
        <v>448</v>
      </c>
      <c r="T90" s="47">
        <v>1</v>
      </c>
      <c r="U90" s="47">
        <v>10</v>
      </c>
      <c r="V90" s="47">
        <v>32</v>
      </c>
      <c r="W90" s="49" t="s">
        <v>507</v>
      </c>
      <c r="X90" s="47" t="s">
        <v>508</v>
      </c>
    </row>
    <row r="91" s="6" customFormat="1" ht="22.5" spans="1:109">
      <c r="A91" s="20">
        <v>86</v>
      </c>
      <c r="B91" s="47" t="s">
        <v>133</v>
      </c>
      <c r="C91" s="47" t="s">
        <v>134</v>
      </c>
      <c r="D91" s="38" t="s">
        <v>165</v>
      </c>
      <c r="E91" s="47" t="s">
        <v>501</v>
      </c>
      <c r="F91" s="47" t="s">
        <v>532</v>
      </c>
      <c r="G91" s="47" t="s">
        <v>536</v>
      </c>
      <c r="H91" s="47" t="s">
        <v>194</v>
      </c>
      <c r="I91" s="47" t="s">
        <v>537</v>
      </c>
      <c r="J91" s="23">
        <v>2026.09</v>
      </c>
      <c r="K91" s="23">
        <v>2026.11</v>
      </c>
      <c r="L91" s="47" t="s">
        <v>532</v>
      </c>
      <c r="M91" s="47" t="s">
        <v>538</v>
      </c>
      <c r="N91" s="47">
        <v>300</v>
      </c>
      <c r="O91" s="47">
        <v>200</v>
      </c>
      <c r="P91" s="47">
        <v>100</v>
      </c>
      <c r="Q91" s="47">
        <v>1</v>
      </c>
      <c r="R91" s="47">
        <v>500</v>
      </c>
      <c r="S91" s="47">
        <v>1500</v>
      </c>
      <c r="T91" s="47">
        <v>1</v>
      </c>
      <c r="U91" s="47">
        <v>10</v>
      </c>
      <c r="V91" s="47">
        <v>30</v>
      </c>
      <c r="W91" s="49" t="s">
        <v>539</v>
      </c>
      <c r="X91" s="47" t="s">
        <v>508</v>
      </c>
    </row>
    <row r="92" s="6" customFormat="1" ht="22.5" spans="1:109">
      <c r="A92" s="20">
        <v>87</v>
      </c>
      <c r="B92" s="47" t="s">
        <v>133</v>
      </c>
      <c r="C92" s="47" t="s">
        <v>134</v>
      </c>
      <c r="D92" s="38" t="s">
        <v>165</v>
      </c>
      <c r="E92" s="47" t="s">
        <v>501</v>
      </c>
      <c r="F92" s="47" t="s">
        <v>532</v>
      </c>
      <c r="G92" s="47" t="s">
        <v>540</v>
      </c>
      <c r="H92" s="47" t="s">
        <v>194</v>
      </c>
      <c r="I92" s="47" t="s">
        <v>541</v>
      </c>
      <c r="J92" s="23">
        <v>2026.05</v>
      </c>
      <c r="K92" s="23">
        <v>2026.06</v>
      </c>
      <c r="L92" s="47" t="s">
        <v>532</v>
      </c>
      <c r="M92" s="47" t="s">
        <v>542</v>
      </c>
      <c r="N92" s="47">
        <v>20</v>
      </c>
      <c r="O92" s="47">
        <v>15</v>
      </c>
      <c r="P92" s="47">
        <v>5</v>
      </c>
      <c r="Q92" s="47">
        <v>1</v>
      </c>
      <c r="R92" s="47">
        <v>25</v>
      </c>
      <c r="S92" s="47">
        <v>102</v>
      </c>
      <c r="T92" s="47">
        <v>1</v>
      </c>
      <c r="U92" s="47">
        <v>3</v>
      </c>
      <c r="V92" s="47">
        <v>10</v>
      </c>
      <c r="W92" s="49" t="s">
        <v>539</v>
      </c>
      <c r="X92" s="47" t="s">
        <v>508</v>
      </c>
    </row>
    <row r="93" s="6" customFormat="1" ht="22.5" spans="1:109">
      <c r="A93" s="20">
        <v>88</v>
      </c>
      <c r="B93" s="47" t="s">
        <v>102</v>
      </c>
      <c r="C93" s="47" t="s">
        <v>114</v>
      </c>
      <c r="D93" s="47" t="s">
        <v>204</v>
      </c>
      <c r="E93" s="47" t="s">
        <v>501</v>
      </c>
      <c r="F93" s="47" t="s">
        <v>532</v>
      </c>
      <c r="G93" s="47" t="s">
        <v>543</v>
      </c>
      <c r="H93" s="47" t="s">
        <v>194</v>
      </c>
      <c r="I93" s="47" t="s">
        <v>544</v>
      </c>
      <c r="J93" s="70">
        <v>2026.1</v>
      </c>
      <c r="K93" s="23">
        <v>2026.11</v>
      </c>
      <c r="L93" s="47" t="s">
        <v>532</v>
      </c>
      <c r="M93" s="47" t="s">
        <v>545</v>
      </c>
      <c r="N93" s="47">
        <v>30</v>
      </c>
      <c r="O93" s="47">
        <v>20</v>
      </c>
      <c r="P93" s="47">
        <v>10</v>
      </c>
      <c r="Q93" s="47">
        <v>1</v>
      </c>
      <c r="R93" s="47">
        <v>123</v>
      </c>
      <c r="S93" s="47">
        <v>421</v>
      </c>
      <c r="T93" s="47">
        <v>0</v>
      </c>
      <c r="U93" s="47">
        <v>8</v>
      </c>
      <c r="V93" s="47">
        <v>24</v>
      </c>
      <c r="W93" s="49" t="s">
        <v>507</v>
      </c>
      <c r="X93" s="47" t="s">
        <v>508</v>
      </c>
    </row>
    <row r="94" s="6" customFormat="1" ht="22.5" spans="1:109">
      <c r="A94" s="20">
        <v>89</v>
      </c>
      <c r="B94" s="47" t="s">
        <v>102</v>
      </c>
      <c r="C94" s="47" t="s">
        <v>114</v>
      </c>
      <c r="D94" s="47" t="s">
        <v>204</v>
      </c>
      <c r="E94" s="47" t="s">
        <v>501</v>
      </c>
      <c r="F94" s="47" t="s">
        <v>546</v>
      </c>
      <c r="G94" s="47" t="s">
        <v>547</v>
      </c>
      <c r="H94" s="47" t="s">
        <v>194</v>
      </c>
      <c r="I94" s="47" t="s">
        <v>546</v>
      </c>
      <c r="J94" s="70">
        <v>2026.1</v>
      </c>
      <c r="K94" s="23">
        <v>2026.12</v>
      </c>
      <c r="L94" s="47" t="s">
        <v>546</v>
      </c>
      <c r="M94" s="47" t="s">
        <v>547</v>
      </c>
      <c r="N94" s="47">
        <v>20</v>
      </c>
      <c r="O94" s="47">
        <v>18</v>
      </c>
      <c r="P94" s="47">
        <v>2</v>
      </c>
      <c r="Q94" s="47">
        <v>1</v>
      </c>
      <c r="R94" s="47">
        <v>1415</v>
      </c>
      <c r="S94" s="47">
        <v>4552</v>
      </c>
      <c r="T94" s="47">
        <v>0</v>
      </c>
      <c r="U94" s="47">
        <v>64</v>
      </c>
      <c r="V94" s="47">
        <v>215</v>
      </c>
      <c r="W94" s="49" t="s">
        <v>507</v>
      </c>
      <c r="X94" s="47" t="s">
        <v>508</v>
      </c>
    </row>
    <row r="95" s="7" customFormat="1" ht="33.75" spans="1:109">
      <c r="A95" s="20">
        <v>90</v>
      </c>
      <c r="B95" s="47" t="s">
        <v>102</v>
      </c>
      <c r="C95" s="47" t="s">
        <v>126</v>
      </c>
      <c r="D95" s="47" t="s">
        <v>127</v>
      </c>
      <c r="E95" s="20" t="s">
        <v>501</v>
      </c>
      <c r="F95" s="20" t="s">
        <v>546</v>
      </c>
      <c r="G95" s="20" t="s">
        <v>548</v>
      </c>
      <c r="H95" s="20" t="s">
        <v>117</v>
      </c>
      <c r="I95" s="20" t="s">
        <v>546</v>
      </c>
      <c r="J95" s="70">
        <v>2026.01</v>
      </c>
      <c r="K95" s="70">
        <v>2026.12</v>
      </c>
      <c r="L95" s="20" t="s">
        <v>546</v>
      </c>
      <c r="M95" s="20" t="s">
        <v>549</v>
      </c>
      <c r="N95" s="47">
        <v>38</v>
      </c>
      <c r="O95" s="47">
        <v>35</v>
      </c>
      <c r="P95" s="47">
        <v>3</v>
      </c>
      <c r="Q95" s="47">
        <v>1</v>
      </c>
      <c r="R95" s="47">
        <v>387</v>
      </c>
      <c r="S95" s="47">
        <v>1254</v>
      </c>
      <c r="T95" s="47">
        <v>1</v>
      </c>
      <c r="U95" s="47">
        <v>20</v>
      </c>
      <c r="V95" s="47">
        <v>70</v>
      </c>
      <c r="W95" s="49" t="s">
        <v>550</v>
      </c>
      <c r="X95" s="47" t="s">
        <v>551</v>
      </c>
    </row>
    <row r="96" s="6" customFormat="1" ht="22.5" spans="1:109">
      <c r="A96" s="20">
        <v>91</v>
      </c>
      <c r="B96" s="47" t="s">
        <v>102</v>
      </c>
      <c r="C96" s="47" t="s">
        <v>126</v>
      </c>
      <c r="D96" s="47" t="s">
        <v>127</v>
      </c>
      <c r="E96" s="20" t="s">
        <v>501</v>
      </c>
      <c r="F96" s="20" t="s">
        <v>552</v>
      </c>
      <c r="G96" s="20" t="s">
        <v>553</v>
      </c>
      <c r="H96" s="20" t="s">
        <v>117</v>
      </c>
      <c r="I96" s="20" t="s">
        <v>552</v>
      </c>
      <c r="J96" s="70">
        <v>2026.1</v>
      </c>
      <c r="K96" s="70">
        <v>2026.12</v>
      </c>
      <c r="L96" s="20" t="s">
        <v>552</v>
      </c>
      <c r="M96" s="20" t="s">
        <v>554</v>
      </c>
      <c r="N96" s="20">
        <v>50</v>
      </c>
      <c r="O96" s="20">
        <v>30</v>
      </c>
      <c r="P96" s="20">
        <v>20</v>
      </c>
      <c r="Q96" s="20">
        <v>1</v>
      </c>
      <c r="R96" s="20">
        <v>858</v>
      </c>
      <c r="S96" s="20">
        <v>3478</v>
      </c>
      <c r="T96" s="20">
        <v>1</v>
      </c>
      <c r="U96" s="20">
        <v>42</v>
      </c>
      <c r="V96" s="20">
        <v>128</v>
      </c>
      <c r="W96" s="24" t="s">
        <v>555</v>
      </c>
      <c r="X96" s="20" t="s">
        <v>149</v>
      </c>
    </row>
    <row r="97" s="6" customFormat="1" ht="56.25" spans="1:24">
      <c r="A97" s="20">
        <v>92</v>
      </c>
      <c r="B97" s="47" t="s">
        <v>133</v>
      </c>
      <c r="C97" s="47" t="s">
        <v>134</v>
      </c>
      <c r="D97" s="38" t="s">
        <v>165</v>
      </c>
      <c r="E97" s="47" t="s">
        <v>501</v>
      </c>
      <c r="F97" s="47" t="s">
        <v>552</v>
      </c>
      <c r="G97" s="47" t="s">
        <v>556</v>
      </c>
      <c r="H97" s="47" t="s">
        <v>194</v>
      </c>
      <c r="I97" s="47" t="s">
        <v>552</v>
      </c>
      <c r="J97" s="70">
        <v>2026.1</v>
      </c>
      <c r="K97" s="70">
        <v>2026.12</v>
      </c>
      <c r="L97" s="47" t="s">
        <v>552</v>
      </c>
      <c r="M97" s="47" t="s">
        <v>557</v>
      </c>
      <c r="N97" s="47">
        <v>100</v>
      </c>
      <c r="O97" s="47">
        <v>80</v>
      </c>
      <c r="P97" s="47">
        <v>20</v>
      </c>
      <c r="Q97" s="47">
        <v>1</v>
      </c>
      <c r="R97" s="47">
        <v>858</v>
      </c>
      <c r="S97" s="47">
        <v>3478</v>
      </c>
      <c r="T97" s="47">
        <v>1</v>
      </c>
      <c r="U97" s="47">
        <v>42</v>
      </c>
      <c r="V97" s="47">
        <v>128</v>
      </c>
      <c r="W97" s="49" t="s">
        <v>530</v>
      </c>
      <c r="X97" s="47" t="s">
        <v>135</v>
      </c>
    </row>
    <row r="98" s="6" customFormat="1" ht="56.25" spans="1:24">
      <c r="A98" s="20">
        <v>93</v>
      </c>
      <c r="B98" s="47" t="s">
        <v>133</v>
      </c>
      <c r="C98" s="47" t="s">
        <v>134</v>
      </c>
      <c r="D98" s="38" t="s">
        <v>165</v>
      </c>
      <c r="E98" s="47" t="s">
        <v>501</v>
      </c>
      <c r="F98" s="47" t="s">
        <v>552</v>
      </c>
      <c r="G98" s="47" t="s">
        <v>558</v>
      </c>
      <c r="H98" s="47" t="s">
        <v>194</v>
      </c>
      <c r="I98" s="47" t="s">
        <v>552</v>
      </c>
      <c r="J98" s="70">
        <v>2026.1</v>
      </c>
      <c r="K98" s="70">
        <v>2026.12</v>
      </c>
      <c r="L98" s="47" t="s">
        <v>552</v>
      </c>
      <c r="M98" s="47" t="s">
        <v>559</v>
      </c>
      <c r="N98" s="47">
        <v>80</v>
      </c>
      <c r="O98" s="47">
        <v>60</v>
      </c>
      <c r="P98" s="47">
        <v>20</v>
      </c>
      <c r="Q98" s="47">
        <v>2</v>
      </c>
      <c r="R98" s="47">
        <v>859</v>
      </c>
      <c r="S98" s="47">
        <v>3479</v>
      </c>
      <c r="T98" s="47">
        <v>2</v>
      </c>
      <c r="U98" s="47">
        <v>43</v>
      </c>
      <c r="V98" s="47">
        <v>129</v>
      </c>
      <c r="W98" s="49" t="s">
        <v>530</v>
      </c>
      <c r="X98" s="47" t="s">
        <v>135</v>
      </c>
    </row>
    <row r="99" s="6" customFormat="1" ht="22.5" spans="1:24">
      <c r="A99" s="20">
        <v>94</v>
      </c>
      <c r="B99" s="47" t="s">
        <v>133</v>
      </c>
      <c r="C99" s="47" t="s">
        <v>134</v>
      </c>
      <c r="D99" s="38" t="s">
        <v>165</v>
      </c>
      <c r="E99" s="47" t="s">
        <v>501</v>
      </c>
      <c r="F99" s="47" t="s">
        <v>552</v>
      </c>
      <c r="G99" s="47" t="s">
        <v>560</v>
      </c>
      <c r="H99" s="47" t="s">
        <v>194</v>
      </c>
      <c r="I99" s="47" t="s">
        <v>552</v>
      </c>
      <c r="J99" s="70">
        <v>2026.1</v>
      </c>
      <c r="K99" s="70">
        <v>2026.12</v>
      </c>
      <c r="L99" s="47" t="s">
        <v>552</v>
      </c>
      <c r="M99" s="47" t="s">
        <v>561</v>
      </c>
      <c r="N99" s="47">
        <v>20</v>
      </c>
      <c r="O99" s="47">
        <v>10</v>
      </c>
      <c r="P99" s="47">
        <v>10</v>
      </c>
      <c r="Q99" s="47">
        <v>3</v>
      </c>
      <c r="R99" s="47">
        <v>860</v>
      </c>
      <c r="S99" s="47">
        <v>3480</v>
      </c>
      <c r="T99" s="47">
        <v>3</v>
      </c>
      <c r="U99" s="47">
        <v>44</v>
      </c>
      <c r="V99" s="47">
        <v>130</v>
      </c>
      <c r="W99" s="49" t="s">
        <v>530</v>
      </c>
      <c r="X99" s="47" t="s">
        <v>135</v>
      </c>
    </row>
    <row r="100" s="6" customFormat="1" ht="45" spans="1:24">
      <c r="A100" s="20">
        <v>95</v>
      </c>
      <c r="B100" s="47" t="s">
        <v>102</v>
      </c>
      <c r="C100" s="47" t="s">
        <v>114</v>
      </c>
      <c r="D100" s="47" t="s">
        <v>204</v>
      </c>
      <c r="E100" s="47" t="s">
        <v>501</v>
      </c>
      <c r="F100" s="47" t="s">
        <v>562</v>
      </c>
      <c r="G100" s="47" t="s">
        <v>563</v>
      </c>
      <c r="H100" s="47" t="s">
        <v>194</v>
      </c>
      <c r="I100" s="47" t="s">
        <v>562</v>
      </c>
      <c r="J100" s="70">
        <v>2026.04</v>
      </c>
      <c r="K100" s="70">
        <v>2026.05</v>
      </c>
      <c r="L100" s="47" t="s">
        <v>564</v>
      </c>
      <c r="M100" s="47" t="s">
        <v>565</v>
      </c>
      <c r="N100" s="47">
        <v>10</v>
      </c>
      <c r="O100" s="47">
        <v>8</v>
      </c>
      <c r="P100" s="47">
        <v>2</v>
      </c>
      <c r="Q100" s="47">
        <v>1</v>
      </c>
      <c r="R100" s="47">
        <v>102</v>
      </c>
      <c r="S100" s="47">
        <v>326</v>
      </c>
      <c r="T100" s="47">
        <v>0</v>
      </c>
      <c r="U100" s="47">
        <v>10</v>
      </c>
      <c r="V100" s="47">
        <v>32</v>
      </c>
      <c r="W100" s="49" t="s">
        <v>507</v>
      </c>
      <c r="X100" s="47" t="s">
        <v>508</v>
      </c>
    </row>
    <row r="101" s="6" customFormat="1" ht="22.5" spans="1:24">
      <c r="A101" s="20">
        <v>96</v>
      </c>
      <c r="B101" s="47" t="s">
        <v>102</v>
      </c>
      <c r="C101" s="47" t="s">
        <v>114</v>
      </c>
      <c r="D101" s="47" t="s">
        <v>204</v>
      </c>
      <c r="E101" s="47" t="s">
        <v>501</v>
      </c>
      <c r="F101" s="47" t="s">
        <v>562</v>
      </c>
      <c r="G101" s="47" t="s">
        <v>566</v>
      </c>
      <c r="H101" s="47" t="s">
        <v>194</v>
      </c>
      <c r="I101" s="47" t="s">
        <v>562</v>
      </c>
      <c r="J101" s="23">
        <v>2026.04</v>
      </c>
      <c r="K101" s="23">
        <v>2026.05</v>
      </c>
      <c r="L101" s="47" t="s">
        <v>564</v>
      </c>
      <c r="M101" s="47" t="s">
        <v>567</v>
      </c>
      <c r="N101" s="47">
        <v>8</v>
      </c>
      <c r="O101" s="47">
        <v>6</v>
      </c>
      <c r="P101" s="47">
        <v>2</v>
      </c>
      <c r="Q101" s="47">
        <v>1</v>
      </c>
      <c r="R101" s="47">
        <v>128</v>
      </c>
      <c r="S101" s="47">
        <v>407</v>
      </c>
      <c r="T101" s="47">
        <v>0</v>
      </c>
      <c r="U101" s="47">
        <v>8</v>
      </c>
      <c r="V101" s="47">
        <v>26</v>
      </c>
      <c r="W101" s="49" t="s">
        <v>507</v>
      </c>
      <c r="X101" s="47" t="s">
        <v>508</v>
      </c>
    </row>
    <row r="102" s="6" customFormat="1" ht="45" spans="1:24">
      <c r="A102" s="20">
        <v>97</v>
      </c>
      <c r="B102" s="47" t="s">
        <v>102</v>
      </c>
      <c r="C102" s="47" t="s">
        <v>114</v>
      </c>
      <c r="D102" s="47" t="s">
        <v>204</v>
      </c>
      <c r="E102" s="47" t="s">
        <v>501</v>
      </c>
      <c r="F102" s="47" t="s">
        <v>562</v>
      </c>
      <c r="G102" s="47" t="s">
        <v>568</v>
      </c>
      <c r="H102" s="47" t="s">
        <v>194</v>
      </c>
      <c r="I102" s="47" t="s">
        <v>562</v>
      </c>
      <c r="J102" s="23">
        <v>2026.05</v>
      </c>
      <c r="K102" s="23">
        <v>2026.06</v>
      </c>
      <c r="L102" s="47" t="s">
        <v>564</v>
      </c>
      <c r="M102" s="47" t="s">
        <v>569</v>
      </c>
      <c r="N102" s="47">
        <v>15</v>
      </c>
      <c r="O102" s="47">
        <v>10</v>
      </c>
      <c r="P102" s="47">
        <v>5</v>
      </c>
      <c r="Q102" s="47">
        <v>1</v>
      </c>
      <c r="R102" s="47">
        <v>154</v>
      </c>
      <c r="S102" s="47">
        <v>492</v>
      </c>
      <c r="T102" s="47">
        <v>0</v>
      </c>
      <c r="U102" s="47">
        <v>15</v>
      </c>
      <c r="V102" s="47">
        <v>41</v>
      </c>
      <c r="W102" s="49" t="s">
        <v>507</v>
      </c>
      <c r="X102" s="47" t="s">
        <v>508</v>
      </c>
    </row>
    <row r="103" s="6" customFormat="1" ht="33.75" spans="1:24">
      <c r="A103" s="20">
        <v>98</v>
      </c>
      <c r="B103" s="47" t="s">
        <v>133</v>
      </c>
      <c r="C103" s="47" t="s">
        <v>134</v>
      </c>
      <c r="D103" s="38" t="s">
        <v>165</v>
      </c>
      <c r="E103" s="47" t="s">
        <v>501</v>
      </c>
      <c r="F103" s="47" t="s">
        <v>570</v>
      </c>
      <c r="G103" s="47" t="s">
        <v>571</v>
      </c>
      <c r="H103" s="47" t="s">
        <v>194</v>
      </c>
      <c r="I103" s="47" t="s">
        <v>572</v>
      </c>
      <c r="J103" s="23" t="s">
        <v>573</v>
      </c>
      <c r="K103" s="23" t="s">
        <v>574</v>
      </c>
      <c r="L103" s="47" t="s">
        <v>575</v>
      </c>
      <c r="M103" s="47" t="s">
        <v>576</v>
      </c>
      <c r="N103" s="47">
        <v>80</v>
      </c>
      <c r="O103" s="47">
        <v>58</v>
      </c>
      <c r="P103" s="47">
        <v>22</v>
      </c>
      <c r="Q103" s="47">
        <v>3</v>
      </c>
      <c r="R103" s="47">
        <v>383</v>
      </c>
      <c r="S103" s="47">
        <v>862</v>
      </c>
      <c r="T103" s="47">
        <v>0</v>
      </c>
      <c r="U103" s="47">
        <v>14</v>
      </c>
      <c r="V103" s="47">
        <v>55</v>
      </c>
      <c r="W103" s="49" t="s">
        <v>530</v>
      </c>
      <c r="X103" s="47" t="s">
        <v>508</v>
      </c>
    </row>
    <row r="104" s="6" customFormat="1" ht="33.75" spans="1:24">
      <c r="A104" s="20">
        <v>99</v>
      </c>
      <c r="B104" s="47" t="s">
        <v>102</v>
      </c>
      <c r="C104" s="47" t="s">
        <v>114</v>
      </c>
      <c r="D104" s="47" t="s">
        <v>204</v>
      </c>
      <c r="E104" s="47" t="s">
        <v>501</v>
      </c>
      <c r="F104" s="47" t="s">
        <v>570</v>
      </c>
      <c r="G104" s="47" t="s">
        <v>577</v>
      </c>
      <c r="H104" s="47" t="s">
        <v>194</v>
      </c>
      <c r="I104" s="47" t="s">
        <v>578</v>
      </c>
      <c r="J104" s="23" t="s">
        <v>573</v>
      </c>
      <c r="K104" s="23" t="s">
        <v>574</v>
      </c>
      <c r="L104" s="47" t="s">
        <v>575</v>
      </c>
      <c r="M104" s="47" t="s">
        <v>579</v>
      </c>
      <c r="N104" s="47">
        <v>10</v>
      </c>
      <c r="O104" s="47">
        <v>8</v>
      </c>
      <c r="P104" s="47">
        <v>2</v>
      </c>
      <c r="Q104" s="47">
        <v>1</v>
      </c>
      <c r="R104" s="47">
        <v>260</v>
      </c>
      <c r="S104" s="47">
        <v>358</v>
      </c>
      <c r="T104" s="47">
        <v>0</v>
      </c>
      <c r="U104" s="47">
        <v>6</v>
      </c>
      <c r="V104" s="47">
        <v>13</v>
      </c>
      <c r="W104" s="49" t="s">
        <v>507</v>
      </c>
      <c r="X104" s="47" t="s">
        <v>508</v>
      </c>
    </row>
    <row r="105" s="6" customFormat="1" ht="56.25" spans="1:24">
      <c r="A105" s="20">
        <v>100</v>
      </c>
      <c r="B105" s="47" t="s">
        <v>102</v>
      </c>
      <c r="C105" s="47" t="s">
        <v>114</v>
      </c>
      <c r="D105" s="47" t="s">
        <v>204</v>
      </c>
      <c r="E105" s="47" t="s">
        <v>501</v>
      </c>
      <c r="F105" s="47" t="s">
        <v>580</v>
      </c>
      <c r="G105" s="47" t="s">
        <v>581</v>
      </c>
      <c r="H105" s="47" t="s">
        <v>194</v>
      </c>
      <c r="I105" s="47" t="s">
        <v>582</v>
      </c>
      <c r="J105" s="23" t="s">
        <v>511</v>
      </c>
      <c r="K105" s="23" t="s">
        <v>583</v>
      </c>
      <c r="L105" s="47" t="s">
        <v>580</v>
      </c>
      <c r="M105" s="47" t="s">
        <v>584</v>
      </c>
      <c r="N105" s="47">
        <v>15</v>
      </c>
      <c r="O105" s="47">
        <v>5</v>
      </c>
      <c r="P105" s="47">
        <v>10</v>
      </c>
      <c r="Q105" s="47">
        <v>1</v>
      </c>
      <c r="R105" s="47">
        <v>42</v>
      </c>
      <c r="S105" s="47">
        <v>156</v>
      </c>
      <c r="T105" s="47">
        <v>0</v>
      </c>
      <c r="U105" s="47">
        <v>3</v>
      </c>
      <c r="V105" s="47">
        <v>11</v>
      </c>
      <c r="W105" s="49" t="s">
        <v>507</v>
      </c>
      <c r="X105" s="47" t="s">
        <v>508</v>
      </c>
    </row>
    <row r="106" s="6" customFormat="1" ht="45" spans="1:24">
      <c r="A106" s="20">
        <v>101</v>
      </c>
      <c r="B106" s="47" t="s">
        <v>102</v>
      </c>
      <c r="C106" s="47" t="s">
        <v>114</v>
      </c>
      <c r="D106" s="47" t="s">
        <v>204</v>
      </c>
      <c r="E106" s="47" t="s">
        <v>501</v>
      </c>
      <c r="F106" s="47" t="s">
        <v>580</v>
      </c>
      <c r="G106" s="47" t="s">
        <v>585</v>
      </c>
      <c r="H106" s="47" t="s">
        <v>194</v>
      </c>
      <c r="I106" s="47" t="s">
        <v>586</v>
      </c>
      <c r="J106" s="23" t="s">
        <v>587</v>
      </c>
      <c r="K106" s="23" t="s">
        <v>588</v>
      </c>
      <c r="L106" s="47" t="s">
        <v>580</v>
      </c>
      <c r="M106" s="47" t="s">
        <v>589</v>
      </c>
      <c r="N106" s="47">
        <v>15</v>
      </c>
      <c r="O106" s="47">
        <v>5</v>
      </c>
      <c r="P106" s="47">
        <v>10</v>
      </c>
      <c r="Q106" s="47">
        <v>1</v>
      </c>
      <c r="R106" s="47">
        <v>55</v>
      </c>
      <c r="S106" s="47">
        <v>184</v>
      </c>
      <c r="T106" s="47">
        <v>0</v>
      </c>
      <c r="U106" s="47">
        <v>2</v>
      </c>
      <c r="V106" s="47">
        <v>7</v>
      </c>
      <c r="W106" s="49" t="s">
        <v>507</v>
      </c>
      <c r="X106" s="47" t="s">
        <v>508</v>
      </c>
    </row>
    <row r="107" s="6" customFormat="1" ht="56.25" spans="1:24">
      <c r="A107" s="20">
        <v>102</v>
      </c>
      <c r="B107" s="47" t="s">
        <v>102</v>
      </c>
      <c r="C107" s="47" t="s">
        <v>114</v>
      </c>
      <c r="D107" s="47" t="s">
        <v>204</v>
      </c>
      <c r="E107" s="47" t="s">
        <v>501</v>
      </c>
      <c r="F107" s="47" t="s">
        <v>580</v>
      </c>
      <c r="G107" s="47" t="s">
        <v>590</v>
      </c>
      <c r="H107" s="47" t="s">
        <v>194</v>
      </c>
      <c r="I107" s="47" t="s">
        <v>591</v>
      </c>
      <c r="J107" s="23" t="s">
        <v>587</v>
      </c>
      <c r="K107" s="23" t="s">
        <v>512</v>
      </c>
      <c r="L107" s="47" t="s">
        <v>580</v>
      </c>
      <c r="M107" s="47" t="s">
        <v>592</v>
      </c>
      <c r="N107" s="47">
        <v>8</v>
      </c>
      <c r="O107" s="47">
        <v>5</v>
      </c>
      <c r="P107" s="47">
        <v>3</v>
      </c>
      <c r="Q107" s="47">
        <v>1</v>
      </c>
      <c r="R107" s="47">
        <v>24</v>
      </c>
      <c r="S107" s="47">
        <v>69</v>
      </c>
      <c r="T107" s="47">
        <v>0</v>
      </c>
      <c r="U107" s="47">
        <v>2</v>
      </c>
      <c r="V107" s="47">
        <v>8</v>
      </c>
      <c r="W107" s="49" t="s">
        <v>507</v>
      </c>
      <c r="X107" s="47" t="s">
        <v>508</v>
      </c>
    </row>
    <row r="108" s="6" customFormat="1" ht="22.5" spans="1:24">
      <c r="A108" s="20">
        <v>103</v>
      </c>
      <c r="B108" s="47" t="s">
        <v>133</v>
      </c>
      <c r="C108" s="47" t="s">
        <v>134</v>
      </c>
      <c r="D108" s="38" t="s">
        <v>165</v>
      </c>
      <c r="E108" s="47" t="s">
        <v>501</v>
      </c>
      <c r="F108" s="47" t="s">
        <v>593</v>
      </c>
      <c r="G108" s="47" t="s">
        <v>594</v>
      </c>
      <c r="H108" s="47" t="s">
        <v>194</v>
      </c>
      <c r="I108" s="47" t="s">
        <v>595</v>
      </c>
      <c r="J108" s="23" t="s">
        <v>596</v>
      </c>
      <c r="K108" s="23" t="s">
        <v>86</v>
      </c>
      <c r="L108" s="47" t="s">
        <v>593</v>
      </c>
      <c r="M108" s="47" t="s">
        <v>597</v>
      </c>
      <c r="N108" s="47">
        <v>28</v>
      </c>
      <c r="O108" s="47">
        <v>26</v>
      </c>
      <c r="P108" s="47">
        <v>2</v>
      </c>
      <c r="Q108" s="47">
        <v>1</v>
      </c>
      <c r="R108" s="47">
        <v>170</v>
      </c>
      <c r="S108" s="47">
        <v>680</v>
      </c>
      <c r="T108" s="47">
        <v>1</v>
      </c>
      <c r="U108" s="47">
        <v>18</v>
      </c>
      <c r="V108" s="47">
        <v>65</v>
      </c>
      <c r="W108" s="49" t="s">
        <v>598</v>
      </c>
      <c r="X108" s="47" t="s">
        <v>508</v>
      </c>
    </row>
    <row r="109" s="6" customFormat="1" ht="45" spans="1:24">
      <c r="A109" s="20">
        <v>104</v>
      </c>
      <c r="B109" s="47" t="s">
        <v>133</v>
      </c>
      <c r="C109" s="47" t="s">
        <v>134</v>
      </c>
      <c r="D109" s="38" t="s">
        <v>165</v>
      </c>
      <c r="E109" s="47" t="s">
        <v>501</v>
      </c>
      <c r="F109" s="47" t="s">
        <v>593</v>
      </c>
      <c r="G109" s="47" t="s">
        <v>599</v>
      </c>
      <c r="H109" s="47" t="s">
        <v>194</v>
      </c>
      <c r="I109" s="47" t="s">
        <v>593</v>
      </c>
      <c r="J109" s="23" t="s">
        <v>596</v>
      </c>
      <c r="K109" s="23" t="s">
        <v>86</v>
      </c>
      <c r="L109" s="47" t="s">
        <v>593</v>
      </c>
      <c r="M109" s="47" t="s">
        <v>600</v>
      </c>
      <c r="N109" s="47">
        <v>47</v>
      </c>
      <c r="O109" s="47">
        <v>42</v>
      </c>
      <c r="P109" s="47">
        <v>5</v>
      </c>
      <c r="Q109" s="47">
        <v>2</v>
      </c>
      <c r="R109" s="47">
        <v>1600</v>
      </c>
      <c r="S109" s="47">
        <v>5800</v>
      </c>
      <c r="T109" s="47">
        <v>2</v>
      </c>
      <c r="U109" s="47">
        <v>30</v>
      </c>
      <c r="V109" s="47">
        <v>103</v>
      </c>
      <c r="W109" s="49" t="s">
        <v>598</v>
      </c>
      <c r="X109" s="47" t="s">
        <v>508</v>
      </c>
    </row>
    <row r="110" s="6" customFormat="1" ht="22.5" spans="1:24">
      <c r="A110" s="20">
        <v>105</v>
      </c>
      <c r="B110" s="47" t="s">
        <v>133</v>
      </c>
      <c r="C110" s="47" t="s">
        <v>134</v>
      </c>
      <c r="D110" s="38" t="s">
        <v>165</v>
      </c>
      <c r="E110" s="47" t="s">
        <v>501</v>
      </c>
      <c r="F110" s="47" t="s">
        <v>601</v>
      </c>
      <c r="G110" s="47" t="s">
        <v>602</v>
      </c>
      <c r="H110" s="47" t="s">
        <v>194</v>
      </c>
      <c r="I110" s="47" t="s">
        <v>603</v>
      </c>
      <c r="J110" s="70">
        <v>2026.1</v>
      </c>
      <c r="K110" s="23">
        <v>2026.12</v>
      </c>
      <c r="L110" s="47" t="s">
        <v>601</v>
      </c>
      <c r="M110" s="47" t="s">
        <v>604</v>
      </c>
      <c r="N110" s="47">
        <v>9</v>
      </c>
      <c r="O110" s="47">
        <v>8</v>
      </c>
      <c r="P110" s="47">
        <v>1</v>
      </c>
      <c r="Q110" s="47">
        <v>1</v>
      </c>
      <c r="R110" s="47">
        <v>850</v>
      </c>
      <c r="S110" s="47">
        <v>3247</v>
      </c>
      <c r="T110" s="47">
        <v>1</v>
      </c>
      <c r="U110" s="47">
        <v>10</v>
      </c>
      <c r="V110" s="47">
        <v>28</v>
      </c>
      <c r="W110" s="49" t="s">
        <v>539</v>
      </c>
      <c r="X110" s="47" t="s">
        <v>508</v>
      </c>
    </row>
    <row r="111" s="6" customFormat="1" ht="22.5" spans="1:24">
      <c r="A111" s="20">
        <v>106</v>
      </c>
      <c r="B111" s="47" t="s">
        <v>102</v>
      </c>
      <c r="C111" s="47" t="s">
        <v>114</v>
      </c>
      <c r="D111" s="47" t="s">
        <v>204</v>
      </c>
      <c r="E111" s="47" t="s">
        <v>501</v>
      </c>
      <c r="F111" s="47" t="s">
        <v>605</v>
      </c>
      <c r="G111" s="47" t="s">
        <v>606</v>
      </c>
      <c r="H111" s="47" t="s">
        <v>194</v>
      </c>
      <c r="I111" s="47" t="s">
        <v>607</v>
      </c>
      <c r="J111" s="23">
        <v>2026.01</v>
      </c>
      <c r="K111" s="23">
        <v>2026.11</v>
      </c>
      <c r="L111" s="47" t="s">
        <v>605</v>
      </c>
      <c r="M111" s="47" t="s">
        <v>608</v>
      </c>
      <c r="N111" s="47">
        <v>5</v>
      </c>
      <c r="O111" s="47">
        <v>5</v>
      </c>
      <c r="P111" s="47">
        <v>0</v>
      </c>
      <c r="Q111" s="47">
        <v>1</v>
      </c>
      <c r="R111" s="47">
        <v>56</v>
      </c>
      <c r="S111" s="47">
        <v>168</v>
      </c>
      <c r="T111" s="47">
        <v>1</v>
      </c>
      <c r="U111" s="47">
        <v>12</v>
      </c>
      <c r="V111" s="47">
        <v>42</v>
      </c>
      <c r="W111" s="49" t="s">
        <v>507</v>
      </c>
      <c r="X111" s="47" t="s">
        <v>508</v>
      </c>
    </row>
    <row r="112" s="6" customFormat="1" ht="22.5" spans="1:24">
      <c r="A112" s="20">
        <v>107</v>
      </c>
      <c r="B112" s="47" t="s">
        <v>102</v>
      </c>
      <c r="C112" s="47" t="s">
        <v>114</v>
      </c>
      <c r="D112" s="47" t="s">
        <v>204</v>
      </c>
      <c r="E112" s="47" t="s">
        <v>501</v>
      </c>
      <c r="F112" s="47" t="s">
        <v>605</v>
      </c>
      <c r="G112" s="47" t="s">
        <v>609</v>
      </c>
      <c r="H112" s="47" t="s">
        <v>194</v>
      </c>
      <c r="I112" s="47" t="s">
        <v>610</v>
      </c>
      <c r="J112" s="23">
        <v>2026.01</v>
      </c>
      <c r="K112" s="23">
        <v>2026.11</v>
      </c>
      <c r="L112" s="47" t="s">
        <v>605</v>
      </c>
      <c r="M112" s="47" t="s">
        <v>611</v>
      </c>
      <c r="N112" s="47">
        <v>8</v>
      </c>
      <c r="O112" s="47">
        <v>8</v>
      </c>
      <c r="P112" s="47">
        <v>0</v>
      </c>
      <c r="Q112" s="47">
        <v>1</v>
      </c>
      <c r="R112" s="47">
        <v>42</v>
      </c>
      <c r="S112" s="47">
        <v>152</v>
      </c>
      <c r="T112" s="47">
        <v>1</v>
      </c>
      <c r="U112" s="47">
        <v>12</v>
      </c>
      <c r="V112" s="47">
        <v>42</v>
      </c>
      <c r="W112" s="49" t="s">
        <v>507</v>
      </c>
      <c r="X112" s="47" t="s">
        <v>508</v>
      </c>
    </row>
    <row r="113" s="6" customFormat="1" ht="22.5" spans="1:109">
      <c r="A113" s="20">
        <v>108</v>
      </c>
      <c r="B113" s="47" t="s">
        <v>133</v>
      </c>
      <c r="C113" s="47" t="s">
        <v>134</v>
      </c>
      <c r="D113" s="38" t="s">
        <v>165</v>
      </c>
      <c r="E113" s="47" t="s">
        <v>501</v>
      </c>
      <c r="F113" s="47" t="s">
        <v>605</v>
      </c>
      <c r="G113" s="47" t="s">
        <v>612</v>
      </c>
      <c r="H113" s="47" t="s">
        <v>194</v>
      </c>
      <c r="I113" s="47" t="s">
        <v>613</v>
      </c>
      <c r="J113" s="23">
        <v>2026.09</v>
      </c>
      <c r="K113" s="70">
        <v>2026.1</v>
      </c>
      <c r="L113" s="47" t="s">
        <v>605</v>
      </c>
      <c r="M113" s="47" t="s">
        <v>614</v>
      </c>
      <c r="N113" s="47">
        <v>45</v>
      </c>
      <c r="O113" s="47">
        <v>45</v>
      </c>
      <c r="P113" s="47">
        <v>0</v>
      </c>
      <c r="Q113" s="47">
        <v>1</v>
      </c>
      <c r="R113" s="47">
        <v>155</v>
      </c>
      <c r="S113" s="47">
        <v>562</v>
      </c>
      <c r="T113" s="47">
        <v>1</v>
      </c>
      <c r="U113" s="47">
        <v>19</v>
      </c>
      <c r="V113" s="47">
        <v>47</v>
      </c>
      <c r="W113" s="49" t="s">
        <v>530</v>
      </c>
      <c r="X113" s="47" t="s">
        <v>508</v>
      </c>
    </row>
    <row r="114" s="6" customFormat="1" ht="23.25" spans="1:109">
      <c r="A114" s="20">
        <v>109</v>
      </c>
      <c r="B114" s="47" t="s">
        <v>133</v>
      </c>
      <c r="C114" s="47" t="s">
        <v>134</v>
      </c>
      <c r="D114" s="38" t="s">
        <v>165</v>
      </c>
      <c r="E114" s="47" t="s">
        <v>501</v>
      </c>
      <c r="F114" s="47" t="s">
        <v>615</v>
      </c>
      <c r="G114" s="47" t="s">
        <v>616</v>
      </c>
      <c r="H114" s="47" t="s">
        <v>617</v>
      </c>
      <c r="I114" s="47" t="s">
        <v>615</v>
      </c>
      <c r="J114" s="23">
        <v>2026.1</v>
      </c>
      <c r="K114" s="23">
        <v>2026.12</v>
      </c>
      <c r="L114" s="47" t="s">
        <v>615</v>
      </c>
      <c r="M114" s="20" t="s">
        <v>618</v>
      </c>
      <c r="N114" s="47">
        <v>100</v>
      </c>
      <c r="O114" s="47">
        <v>60</v>
      </c>
      <c r="P114" s="47">
        <v>40</v>
      </c>
      <c r="Q114" s="47">
        <v>1</v>
      </c>
      <c r="R114" s="47">
        <v>460</v>
      </c>
      <c r="S114" s="47">
        <v>1520</v>
      </c>
      <c r="T114" s="47">
        <v>1</v>
      </c>
      <c r="U114" s="47">
        <v>19</v>
      </c>
      <c r="V114" s="47">
        <v>42</v>
      </c>
      <c r="W114" s="49" t="s">
        <v>530</v>
      </c>
      <c r="X114" s="47" t="s">
        <v>508</v>
      </c>
    </row>
    <row r="115" s="6" customFormat="1" ht="23.25" spans="1:109">
      <c r="A115" s="20">
        <v>110</v>
      </c>
      <c r="B115" s="47" t="s">
        <v>133</v>
      </c>
      <c r="C115" s="47" t="s">
        <v>134</v>
      </c>
      <c r="D115" s="38" t="s">
        <v>165</v>
      </c>
      <c r="E115" s="47" t="s">
        <v>501</v>
      </c>
      <c r="F115" s="47" t="s">
        <v>615</v>
      </c>
      <c r="G115" s="47" t="s">
        <v>619</v>
      </c>
      <c r="H115" s="47" t="s">
        <v>617</v>
      </c>
      <c r="I115" s="47" t="s">
        <v>615</v>
      </c>
      <c r="J115" s="23">
        <v>2026.1</v>
      </c>
      <c r="K115" s="23">
        <v>2026.12</v>
      </c>
      <c r="L115" s="47" t="s">
        <v>615</v>
      </c>
      <c r="M115" s="20" t="s">
        <v>620</v>
      </c>
      <c r="N115" s="47">
        <v>100</v>
      </c>
      <c r="O115" s="47">
        <v>60</v>
      </c>
      <c r="P115" s="47">
        <v>40</v>
      </c>
      <c r="Q115" s="47">
        <v>1</v>
      </c>
      <c r="R115" s="47">
        <v>230</v>
      </c>
      <c r="S115" s="47">
        <v>1350</v>
      </c>
      <c r="T115" s="47">
        <v>1</v>
      </c>
      <c r="U115" s="47">
        <v>10</v>
      </c>
      <c r="V115" s="47">
        <v>56</v>
      </c>
      <c r="W115" s="49" t="s">
        <v>530</v>
      </c>
      <c r="X115" s="47" t="s">
        <v>508</v>
      </c>
    </row>
    <row r="116" s="6" customFormat="1" ht="23.25" spans="1:109">
      <c r="A116" s="20">
        <v>111</v>
      </c>
      <c r="B116" s="47" t="s">
        <v>102</v>
      </c>
      <c r="C116" s="47" t="s">
        <v>114</v>
      </c>
      <c r="D116" s="47" t="s">
        <v>204</v>
      </c>
      <c r="E116" s="47" t="s">
        <v>501</v>
      </c>
      <c r="F116" s="47" t="s">
        <v>615</v>
      </c>
      <c r="G116" s="20" t="s">
        <v>621</v>
      </c>
      <c r="H116" s="47" t="s">
        <v>117</v>
      </c>
      <c r="I116" s="23" t="s">
        <v>615</v>
      </c>
      <c r="J116" s="23">
        <v>2026.1</v>
      </c>
      <c r="K116" s="23">
        <v>2026.12</v>
      </c>
      <c r="L116" s="47" t="s">
        <v>615</v>
      </c>
      <c r="M116" s="20" t="s">
        <v>621</v>
      </c>
      <c r="N116" s="47">
        <v>10</v>
      </c>
      <c r="O116" s="47">
        <v>6</v>
      </c>
      <c r="P116" s="47">
        <v>4</v>
      </c>
      <c r="Q116" s="47">
        <v>1</v>
      </c>
      <c r="R116" s="47">
        <v>150</v>
      </c>
      <c r="S116" s="47">
        <v>450</v>
      </c>
      <c r="T116" s="47">
        <v>1</v>
      </c>
      <c r="U116" s="47">
        <v>4</v>
      </c>
      <c r="V116" s="47">
        <v>16</v>
      </c>
      <c r="W116" s="49" t="s">
        <v>507</v>
      </c>
      <c r="X116" s="47" t="s">
        <v>508</v>
      </c>
    </row>
    <row r="117" s="6" customFormat="1" ht="33.75" spans="1:109">
      <c r="A117" s="20">
        <v>112</v>
      </c>
      <c r="B117" s="47" t="s">
        <v>102</v>
      </c>
      <c r="C117" s="47" t="s">
        <v>114</v>
      </c>
      <c r="D117" s="47" t="s">
        <v>204</v>
      </c>
      <c r="E117" s="47" t="s">
        <v>501</v>
      </c>
      <c r="F117" s="47" t="s">
        <v>622</v>
      </c>
      <c r="G117" s="47" t="s">
        <v>623</v>
      </c>
      <c r="H117" s="47" t="s">
        <v>194</v>
      </c>
      <c r="I117" s="23" t="s">
        <v>624</v>
      </c>
      <c r="J117" s="23">
        <v>2026.08</v>
      </c>
      <c r="K117" s="23">
        <v>2026.12</v>
      </c>
      <c r="L117" s="47" t="s">
        <v>622</v>
      </c>
      <c r="M117" s="47" t="s">
        <v>625</v>
      </c>
      <c r="N117" s="47">
        <v>10</v>
      </c>
      <c r="O117" s="47">
        <v>5</v>
      </c>
      <c r="P117" s="47">
        <v>5</v>
      </c>
      <c r="Q117" s="47">
        <v>1</v>
      </c>
      <c r="R117" s="47">
        <v>21</v>
      </c>
      <c r="S117" s="47">
        <v>85</v>
      </c>
      <c r="T117" s="47">
        <v>0</v>
      </c>
      <c r="U117" s="47">
        <v>2</v>
      </c>
      <c r="V117" s="47">
        <v>8</v>
      </c>
      <c r="W117" s="49" t="s">
        <v>507</v>
      </c>
      <c r="X117" s="47" t="s">
        <v>508</v>
      </c>
    </row>
    <row r="118" s="6" customFormat="1" ht="33.75" spans="1:109">
      <c r="A118" s="20">
        <v>113</v>
      </c>
      <c r="B118" s="47" t="s">
        <v>102</v>
      </c>
      <c r="C118" s="47" t="s">
        <v>114</v>
      </c>
      <c r="D118" s="47" t="s">
        <v>204</v>
      </c>
      <c r="E118" s="47" t="s">
        <v>501</v>
      </c>
      <c r="F118" s="47" t="s">
        <v>622</v>
      </c>
      <c r="G118" s="47" t="s">
        <v>626</v>
      </c>
      <c r="H118" s="47" t="s">
        <v>194</v>
      </c>
      <c r="I118" s="47" t="s">
        <v>627</v>
      </c>
      <c r="J118" s="23">
        <v>2026.07</v>
      </c>
      <c r="K118" s="23">
        <v>2026.12</v>
      </c>
      <c r="L118" s="47" t="s">
        <v>622</v>
      </c>
      <c r="M118" s="47" t="s">
        <v>628</v>
      </c>
      <c r="N118" s="47">
        <v>12</v>
      </c>
      <c r="O118" s="47">
        <v>8</v>
      </c>
      <c r="P118" s="47">
        <v>4</v>
      </c>
      <c r="Q118" s="47">
        <v>1</v>
      </c>
      <c r="R118" s="47">
        <v>27</v>
      </c>
      <c r="S118" s="47">
        <v>109</v>
      </c>
      <c r="T118" s="47">
        <v>0</v>
      </c>
      <c r="U118" s="47">
        <v>5</v>
      </c>
      <c r="V118" s="47">
        <v>19</v>
      </c>
      <c r="W118" s="49" t="s">
        <v>507</v>
      </c>
      <c r="X118" s="47" t="s">
        <v>508</v>
      </c>
    </row>
    <row r="119" s="6" customFormat="1" ht="33.75" spans="1:109">
      <c r="A119" s="20">
        <v>114</v>
      </c>
      <c r="B119" s="47" t="s">
        <v>102</v>
      </c>
      <c r="C119" s="47" t="s">
        <v>114</v>
      </c>
      <c r="D119" s="47" t="s">
        <v>204</v>
      </c>
      <c r="E119" s="47" t="s">
        <v>501</v>
      </c>
      <c r="F119" s="47" t="s">
        <v>622</v>
      </c>
      <c r="G119" s="47" t="s">
        <v>629</v>
      </c>
      <c r="H119" s="47" t="s">
        <v>194</v>
      </c>
      <c r="I119" s="47" t="s">
        <v>630</v>
      </c>
      <c r="J119" s="23">
        <v>2026.08</v>
      </c>
      <c r="K119" s="23">
        <v>2026.12</v>
      </c>
      <c r="L119" s="47" t="s">
        <v>622</v>
      </c>
      <c r="M119" s="47" t="s">
        <v>631</v>
      </c>
      <c r="N119" s="47">
        <v>8</v>
      </c>
      <c r="O119" s="47">
        <v>5</v>
      </c>
      <c r="P119" s="47">
        <v>3</v>
      </c>
      <c r="Q119" s="47">
        <v>1</v>
      </c>
      <c r="R119" s="47">
        <v>22</v>
      </c>
      <c r="S119" s="47">
        <v>90</v>
      </c>
      <c r="T119" s="47">
        <v>0</v>
      </c>
      <c r="U119" s="47">
        <v>4</v>
      </c>
      <c r="V119" s="47">
        <v>17</v>
      </c>
      <c r="W119" s="49" t="s">
        <v>507</v>
      </c>
      <c r="X119" s="47" t="s">
        <v>508</v>
      </c>
    </row>
    <row r="120" s="6" customFormat="1" ht="33.75" spans="1:109">
      <c r="A120" s="20">
        <v>115</v>
      </c>
      <c r="B120" s="47" t="s">
        <v>102</v>
      </c>
      <c r="C120" s="47" t="s">
        <v>114</v>
      </c>
      <c r="D120" s="47" t="s">
        <v>204</v>
      </c>
      <c r="E120" s="71" t="s">
        <v>501</v>
      </c>
      <c r="F120" s="47" t="s">
        <v>622</v>
      </c>
      <c r="G120" s="71" t="s">
        <v>632</v>
      </c>
      <c r="H120" s="23" t="s">
        <v>194</v>
      </c>
      <c r="I120" s="72" t="s">
        <v>633</v>
      </c>
      <c r="J120" s="72">
        <v>2026.07</v>
      </c>
      <c r="K120" s="72">
        <v>2026.12</v>
      </c>
      <c r="L120" s="71" t="s">
        <v>622</v>
      </c>
      <c r="M120" s="47" t="s">
        <v>634</v>
      </c>
      <c r="N120" s="71">
        <v>15</v>
      </c>
      <c r="O120" s="71">
        <v>8</v>
      </c>
      <c r="P120" s="71">
        <v>7</v>
      </c>
      <c r="Q120" s="71">
        <v>1</v>
      </c>
      <c r="R120" s="71">
        <v>33</v>
      </c>
      <c r="S120" s="71">
        <v>121</v>
      </c>
      <c r="T120" s="47">
        <v>0</v>
      </c>
      <c r="U120" s="71">
        <v>4</v>
      </c>
      <c r="V120" s="71">
        <v>16</v>
      </c>
      <c r="W120" s="49" t="s">
        <v>507</v>
      </c>
      <c r="X120" s="47" t="s">
        <v>508</v>
      </c>
    </row>
    <row r="121" s="6" customFormat="1" ht="22.5" spans="1:109">
      <c r="A121" s="20">
        <v>116</v>
      </c>
      <c r="B121" s="47" t="s">
        <v>133</v>
      </c>
      <c r="C121" s="47" t="s">
        <v>134</v>
      </c>
      <c r="D121" s="38" t="s">
        <v>165</v>
      </c>
      <c r="E121" s="47" t="s">
        <v>501</v>
      </c>
      <c r="F121" s="47" t="s">
        <v>501</v>
      </c>
      <c r="G121" s="71" t="s">
        <v>635</v>
      </c>
      <c r="H121" s="23" t="s">
        <v>194</v>
      </c>
      <c r="I121" s="23" t="s">
        <v>636</v>
      </c>
      <c r="J121" s="23">
        <v>2026.07</v>
      </c>
      <c r="K121" s="23">
        <v>2026.12</v>
      </c>
      <c r="L121" s="47" t="s">
        <v>501</v>
      </c>
      <c r="M121" s="47" t="s">
        <v>637</v>
      </c>
      <c r="N121" s="47">
        <v>400</v>
      </c>
      <c r="O121" s="47">
        <v>80</v>
      </c>
      <c r="P121" s="47">
        <v>320</v>
      </c>
      <c r="Q121" s="47">
        <v>2</v>
      </c>
      <c r="R121" s="47">
        <v>78</v>
      </c>
      <c r="S121" s="47">
        <v>240</v>
      </c>
      <c r="T121" s="47">
        <v>0</v>
      </c>
      <c r="U121" s="47">
        <v>4</v>
      </c>
      <c r="V121" s="47">
        <v>17</v>
      </c>
      <c r="W121" s="49" t="s">
        <v>530</v>
      </c>
      <c r="X121" s="47" t="s">
        <v>135</v>
      </c>
    </row>
    <row r="122" s="6" customFormat="1" ht="22.5" spans="1:109">
      <c r="A122" s="20">
        <v>117</v>
      </c>
      <c r="B122" s="47" t="s">
        <v>133</v>
      </c>
      <c r="C122" s="47" t="s">
        <v>134</v>
      </c>
      <c r="D122" s="38" t="s">
        <v>165</v>
      </c>
      <c r="E122" s="47" t="s">
        <v>501</v>
      </c>
      <c r="F122" s="47" t="s">
        <v>501</v>
      </c>
      <c r="G122" s="71" t="s">
        <v>638</v>
      </c>
      <c r="H122" s="23" t="s">
        <v>194</v>
      </c>
      <c r="I122" s="23" t="s">
        <v>639</v>
      </c>
      <c r="J122" s="23">
        <v>2026.07</v>
      </c>
      <c r="K122" s="23">
        <v>2026.12</v>
      </c>
      <c r="L122" s="47" t="s">
        <v>501</v>
      </c>
      <c r="M122" s="47" t="s">
        <v>640</v>
      </c>
      <c r="N122" s="47">
        <v>200</v>
      </c>
      <c r="O122" s="47">
        <v>50</v>
      </c>
      <c r="P122" s="47">
        <v>150</v>
      </c>
      <c r="Q122" s="47">
        <v>2</v>
      </c>
      <c r="R122" s="47">
        <v>90</v>
      </c>
      <c r="S122" s="47">
        <v>280</v>
      </c>
      <c r="T122" s="47">
        <v>1</v>
      </c>
      <c r="U122" s="47">
        <v>10</v>
      </c>
      <c r="V122" s="47">
        <v>34</v>
      </c>
      <c r="W122" s="49" t="s">
        <v>530</v>
      </c>
      <c r="X122" s="47" t="s">
        <v>135</v>
      </c>
    </row>
    <row r="123" s="6" customFormat="1" ht="22.5" spans="1:109">
      <c r="A123" s="20">
        <v>118</v>
      </c>
      <c r="B123" s="20" t="s">
        <v>81</v>
      </c>
      <c r="C123" s="20" t="s">
        <v>98</v>
      </c>
      <c r="D123" s="20" t="s">
        <v>257</v>
      </c>
      <c r="E123" s="71" t="s">
        <v>501</v>
      </c>
      <c r="F123" s="71" t="s">
        <v>501</v>
      </c>
      <c r="G123" s="71" t="s">
        <v>641</v>
      </c>
      <c r="H123" s="72" t="s">
        <v>85</v>
      </c>
      <c r="I123" s="72" t="s">
        <v>501</v>
      </c>
      <c r="J123" s="72">
        <v>2026.07</v>
      </c>
      <c r="K123" s="72">
        <v>2026.12</v>
      </c>
      <c r="L123" s="71" t="s">
        <v>501</v>
      </c>
      <c r="M123" s="71" t="s">
        <v>642</v>
      </c>
      <c r="N123" s="71">
        <v>33</v>
      </c>
      <c r="O123" s="71">
        <v>33</v>
      </c>
      <c r="P123" s="71">
        <v>0</v>
      </c>
      <c r="Q123" s="71">
        <v>14</v>
      </c>
      <c r="R123" s="71">
        <v>620</v>
      </c>
      <c r="S123" s="71">
        <v>1800</v>
      </c>
      <c r="T123" s="71">
        <v>3</v>
      </c>
      <c r="U123" s="71">
        <v>47</v>
      </c>
      <c r="V123" s="71">
        <v>150</v>
      </c>
      <c r="W123" s="49" t="s">
        <v>643</v>
      </c>
      <c r="X123" s="47" t="s">
        <v>135</v>
      </c>
    </row>
    <row r="124" s="2" customFormat="1" ht="22.5" spans="1:109">
      <c r="A124" s="20">
        <v>119</v>
      </c>
      <c r="B124" s="48" t="s">
        <v>133</v>
      </c>
      <c r="C124" s="48" t="s">
        <v>134</v>
      </c>
      <c r="D124" s="38" t="s">
        <v>165</v>
      </c>
      <c r="E124" s="48" t="s">
        <v>644</v>
      </c>
      <c r="F124" s="48" t="s">
        <v>645</v>
      </c>
      <c r="G124" s="48" t="s">
        <v>646</v>
      </c>
      <c r="H124" s="43" t="s">
        <v>268</v>
      </c>
      <c r="I124" s="43" t="s">
        <v>647</v>
      </c>
      <c r="J124" s="43">
        <v>2026.01</v>
      </c>
      <c r="K124" s="43">
        <v>2026.12</v>
      </c>
      <c r="L124" s="48" t="s">
        <v>645</v>
      </c>
      <c r="M124" s="48" t="s">
        <v>648</v>
      </c>
      <c r="N124" s="48">
        <v>80</v>
      </c>
      <c r="O124" s="48">
        <v>70</v>
      </c>
      <c r="P124" s="48">
        <v>10</v>
      </c>
      <c r="Q124" s="48">
        <v>1</v>
      </c>
      <c r="R124" s="48">
        <v>520</v>
      </c>
      <c r="S124" s="48">
        <v>3000</v>
      </c>
      <c r="T124" s="73">
        <v>1</v>
      </c>
      <c r="U124" s="48">
        <v>58</v>
      </c>
      <c r="V124" s="48">
        <v>180</v>
      </c>
      <c r="W124" s="74" t="s">
        <v>649</v>
      </c>
      <c r="X124" s="47"/>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row>
    <row r="125" s="2" customFormat="1" ht="33.75" spans="1:109">
      <c r="A125" s="20">
        <v>120</v>
      </c>
      <c r="B125" s="48" t="s">
        <v>102</v>
      </c>
      <c r="C125" s="48" t="s">
        <v>126</v>
      </c>
      <c r="D125" s="28" t="s">
        <v>127</v>
      </c>
      <c r="E125" s="48" t="s">
        <v>644</v>
      </c>
      <c r="F125" s="48" t="s">
        <v>650</v>
      </c>
      <c r="G125" s="48" t="s">
        <v>651</v>
      </c>
      <c r="H125" s="43" t="s">
        <v>85</v>
      </c>
      <c r="I125" s="43" t="s">
        <v>652</v>
      </c>
      <c r="J125" s="43">
        <v>2026.01</v>
      </c>
      <c r="K125" s="43">
        <v>2026.12</v>
      </c>
      <c r="L125" s="48" t="s">
        <v>650</v>
      </c>
      <c r="M125" s="48" t="s">
        <v>653</v>
      </c>
      <c r="N125" s="48">
        <v>10</v>
      </c>
      <c r="O125" s="48">
        <v>0</v>
      </c>
      <c r="P125" s="48">
        <v>0</v>
      </c>
      <c r="Q125" s="48">
        <v>1</v>
      </c>
      <c r="R125" s="48">
        <v>131</v>
      </c>
      <c r="S125" s="48">
        <v>408</v>
      </c>
      <c r="T125" s="48">
        <v>1</v>
      </c>
      <c r="U125" s="48">
        <v>22</v>
      </c>
      <c r="V125" s="48">
        <v>61</v>
      </c>
      <c r="W125" s="74" t="s">
        <v>654</v>
      </c>
      <c r="X125" s="47"/>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row>
    <row r="126" s="2" customFormat="1" ht="22.5" spans="1:109">
      <c r="A126" s="20">
        <v>121</v>
      </c>
      <c r="B126" s="48" t="s">
        <v>102</v>
      </c>
      <c r="C126" s="23" t="s">
        <v>114</v>
      </c>
      <c r="D126" s="47" t="s">
        <v>204</v>
      </c>
      <c r="E126" s="48" t="s">
        <v>644</v>
      </c>
      <c r="F126" s="48" t="s">
        <v>650</v>
      </c>
      <c r="G126" s="48" t="s">
        <v>655</v>
      </c>
      <c r="H126" s="43" t="s">
        <v>117</v>
      </c>
      <c r="I126" s="43" t="s">
        <v>652</v>
      </c>
      <c r="J126" s="43">
        <v>2026.01</v>
      </c>
      <c r="K126" s="43">
        <v>2026.12</v>
      </c>
      <c r="L126" s="48" t="s">
        <v>650</v>
      </c>
      <c r="M126" s="48" t="s">
        <v>656</v>
      </c>
      <c r="N126" s="48">
        <v>30</v>
      </c>
      <c r="O126" s="48">
        <v>0</v>
      </c>
      <c r="P126" s="48">
        <v>0</v>
      </c>
      <c r="Q126" s="48">
        <v>1</v>
      </c>
      <c r="R126" s="48">
        <v>130</v>
      </c>
      <c r="S126" s="48">
        <v>408</v>
      </c>
      <c r="T126" s="48">
        <v>1</v>
      </c>
      <c r="U126" s="48">
        <v>22</v>
      </c>
      <c r="V126" s="48">
        <v>31</v>
      </c>
      <c r="W126" s="74" t="s">
        <v>657</v>
      </c>
      <c r="X126" s="47"/>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row>
    <row r="127" s="2" customFormat="1" ht="33.75" spans="1:109">
      <c r="A127" s="20">
        <v>122</v>
      </c>
      <c r="B127" s="48" t="s">
        <v>102</v>
      </c>
      <c r="C127" s="48" t="s">
        <v>126</v>
      </c>
      <c r="D127" s="28" t="s">
        <v>127</v>
      </c>
      <c r="E127" s="48" t="s">
        <v>644</v>
      </c>
      <c r="F127" s="48" t="s">
        <v>658</v>
      </c>
      <c r="G127" s="48" t="s">
        <v>659</v>
      </c>
      <c r="H127" s="43" t="s">
        <v>85</v>
      </c>
      <c r="I127" s="43" t="s">
        <v>658</v>
      </c>
      <c r="J127" s="43">
        <v>2026.01</v>
      </c>
      <c r="K127" s="43">
        <v>2026.12</v>
      </c>
      <c r="L127" s="48" t="s">
        <v>658</v>
      </c>
      <c r="M127" s="48" t="s">
        <v>660</v>
      </c>
      <c r="N127" s="48">
        <v>20</v>
      </c>
      <c r="O127" s="48">
        <v>15</v>
      </c>
      <c r="P127" s="48">
        <v>5</v>
      </c>
      <c r="Q127" s="48">
        <v>1</v>
      </c>
      <c r="R127" s="48">
        <v>832</v>
      </c>
      <c r="S127" s="48">
        <v>3075</v>
      </c>
      <c r="T127" s="48">
        <v>1</v>
      </c>
      <c r="U127" s="48">
        <v>65</v>
      </c>
      <c r="V127" s="48">
        <v>185</v>
      </c>
      <c r="W127" s="74" t="s">
        <v>654</v>
      </c>
      <c r="X127" s="47"/>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row>
    <row r="128" s="2" customFormat="1" ht="45" spans="1:109">
      <c r="A128" s="20">
        <v>123</v>
      </c>
      <c r="B128" s="47" t="s">
        <v>102</v>
      </c>
      <c r="C128" s="23" t="s">
        <v>114</v>
      </c>
      <c r="D128" s="47" t="s">
        <v>204</v>
      </c>
      <c r="E128" s="48" t="s">
        <v>644</v>
      </c>
      <c r="F128" s="48" t="s">
        <v>658</v>
      </c>
      <c r="G128" s="47" t="s">
        <v>396</v>
      </c>
      <c r="H128" s="23" t="s">
        <v>169</v>
      </c>
      <c r="I128" s="23" t="s">
        <v>658</v>
      </c>
      <c r="J128" s="23">
        <v>2026.01</v>
      </c>
      <c r="K128" s="23">
        <v>2026.12</v>
      </c>
      <c r="L128" s="48" t="s">
        <v>658</v>
      </c>
      <c r="M128" s="47" t="s">
        <v>661</v>
      </c>
      <c r="N128" s="47">
        <v>15</v>
      </c>
      <c r="O128" s="47">
        <v>12</v>
      </c>
      <c r="P128" s="47">
        <v>3</v>
      </c>
      <c r="Q128" s="47">
        <v>1</v>
      </c>
      <c r="R128" s="47">
        <v>832</v>
      </c>
      <c r="S128" s="47">
        <v>3075</v>
      </c>
      <c r="T128" s="47">
        <v>1</v>
      </c>
      <c r="U128" s="47">
        <v>65</v>
      </c>
      <c r="V128" s="47">
        <v>185</v>
      </c>
      <c r="W128" s="74" t="s">
        <v>662</v>
      </c>
      <c r="X128" s="47"/>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row>
    <row r="129" s="2" customFormat="1" ht="33.75" spans="1:109">
      <c r="A129" s="20">
        <v>124</v>
      </c>
      <c r="B129" s="47" t="s">
        <v>102</v>
      </c>
      <c r="C129" s="47" t="s">
        <v>126</v>
      </c>
      <c r="D129" s="28" t="s">
        <v>127</v>
      </c>
      <c r="E129" s="48" t="s">
        <v>644</v>
      </c>
      <c r="F129" s="47" t="s">
        <v>663</v>
      </c>
      <c r="G129" s="47" t="s">
        <v>664</v>
      </c>
      <c r="H129" s="43" t="s">
        <v>85</v>
      </c>
      <c r="I129" s="23" t="s">
        <v>663</v>
      </c>
      <c r="J129" s="23">
        <v>2026.01</v>
      </c>
      <c r="K129" s="23">
        <v>2026.12</v>
      </c>
      <c r="L129" s="47" t="s">
        <v>663</v>
      </c>
      <c r="M129" s="47" t="s">
        <v>665</v>
      </c>
      <c r="N129" s="47">
        <v>15</v>
      </c>
      <c r="O129" s="47">
        <v>10</v>
      </c>
      <c r="P129" s="47">
        <v>5</v>
      </c>
      <c r="Q129" s="47">
        <v>1</v>
      </c>
      <c r="R129" s="47">
        <v>184</v>
      </c>
      <c r="S129" s="47">
        <v>433</v>
      </c>
      <c r="T129" s="47">
        <v>1</v>
      </c>
      <c r="U129" s="47">
        <v>37</v>
      </c>
      <c r="V129" s="47">
        <v>104</v>
      </c>
      <c r="W129" s="74" t="s">
        <v>654</v>
      </c>
      <c r="X129" s="23"/>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row>
    <row r="130" s="2" customFormat="1" ht="22.5" spans="1:109">
      <c r="A130" s="20">
        <v>125</v>
      </c>
      <c r="B130" s="47" t="s">
        <v>133</v>
      </c>
      <c r="C130" s="47" t="s">
        <v>134</v>
      </c>
      <c r="D130" s="38" t="s">
        <v>165</v>
      </c>
      <c r="E130" s="48" t="s">
        <v>644</v>
      </c>
      <c r="F130" s="47" t="s">
        <v>663</v>
      </c>
      <c r="G130" s="47" t="s">
        <v>666</v>
      </c>
      <c r="H130" s="23" t="s">
        <v>169</v>
      </c>
      <c r="I130" s="23" t="s">
        <v>663</v>
      </c>
      <c r="J130" s="23">
        <v>2026.01</v>
      </c>
      <c r="K130" s="23">
        <v>2026.12</v>
      </c>
      <c r="L130" s="47" t="s">
        <v>663</v>
      </c>
      <c r="M130" s="47" t="s">
        <v>667</v>
      </c>
      <c r="N130" s="47">
        <v>12</v>
      </c>
      <c r="O130" s="47">
        <v>10</v>
      </c>
      <c r="P130" s="47">
        <v>2</v>
      </c>
      <c r="Q130" s="47">
        <v>1</v>
      </c>
      <c r="R130" s="47">
        <v>52</v>
      </c>
      <c r="S130" s="47">
        <v>148</v>
      </c>
      <c r="T130" s="47">
        <v>1</v>
      </c>
      <c r="U130" s="47">
        <v>5</v>
      </c>
      <c r="V130" s="47">
        <v>14</v>
      </c>
      <c r="W130" s="74" t="s">
        <v>657</v>
      </c>
      <c r="X130" s="23"/>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row>
    <row r="131" s="2" customFormat="1" ht="33.75" spans="1:109">
      <c r="A131" s="20">
        <v>126</v>
      </c>
      <c r="B131" s="48" t="s">
        <v>102</v>
      </c>
      <c r="C131" s="48" t="s">
        <v>126</v>
      </c>
      <c r="D131" s="28" t="s">
        <v>127</v>
      </c>
      <c r="E131" s="48" t="s">
        <v>644</v>
      </c>
      <c r="F131" s="47" t="s">
        <v>668</v>
      </c>
      <c r="G131" s="47" t="s">
        <v>669</v>
      </c>
      <c r="H131" s="23" t="s">
        <v>117</v>
      </c>
      <c r="I131" s="23" t="s">
        <v>668</v>
      </c>
      <c r="J131" s="23">
        <v>2026.01</v>
      </c>
      <c r="K131" s="23">
        <v>2026.12</v>
      </c>
      <c r="L131" s="47" t="s">
        <v>668</v>
      </c>
      <c r="M131" s="47" t="s">
        <v>670</v>
      </c>
      <c r="N131" s="47">
        <v>20</v>
      </c>
      <c r="O131" s="47">
        <v>0</v>
      </c>
      <c r="P131" s="47">
        <v>0</v>
      </c>
      <c r="Q131" s="47">
        <v>1</v>
      </c>
      <c r="R131" s="47">
        <v>1098</v>
      </c>
      <c r="S131" s="47">
        <v>4276</v>
      </c>
      <c r="T131" s="47">
        <v>1</v>
      </c>
      <c r="U131" s="47">
        <v>80</v>
      </c>
      <c r="V131" s="47">
        <v>263</v>
      </c>
      <c r="W131" s="74" t="s">
        <v>654</v>
      </c>
      <c r="X131" s="23"/>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row>
    <row r="132" s="2" customFormat="1" ht="33.75" spans="1:109">
      <c r="A132" s="20">
        <v>127</v>
      </c>
      <c r="B132" s="47" t="s">
        <v>102</v>
      </c>
      <c r="C132" s="23" t="s">
        <v>114</v>
      </c>
      <c r="D132" s="47" t="s">
        <v>204</v>
      </c>
      <c r="E132" s="48" t="s">
        <v>644</v>
      </c>
      <c r="F132" s="47" t="s">
        <v>668</v>
      </c>
      <c r="G132" s="47" t="s">
        <v>671</v>
      </c>
      <c r="H132" s="23" t="s">
        <v>169</v>
      </c>
      <c r="I132" s="23" t="s">
        <v>668</v>
      </c>
      <c r="J132" s="23">
        <v>2026.01</v>
      </c>
      <c r="K132" s="23">
        <v>2026.12</v>
      </c>
      <c r="L132" s="47" t="s">
        <v>668</v>
      </c>
      <c r="M132" s="47" t="s">
        <v>672</v>
      </c>
      <c r="N132" s="47">
        <v>20</v>
      </c>
      <c r="O132" s="47">
        <v>0</v>
      </c>
      <c r="P132" s="47">
        <v>0</v>
      </c>
      <c r="Q132" s="47">
        <v>1</v>
      </c>
      <c r="R132" s="47">
        <v>352</v>
      </c>
      <c r="S132" s="47">
        <v>1539</v>
      </c>
      <c r="T132" s="47">
        <v>1</v>
      </c>
      <c r="U132" s="47">
        <v>38</v>
      </c>
      <c r="V132" s="47">
        <v>122</v>
      </c>
      <c r="W132" s="74" t="s">
        <v>662</v>
      </c>
      <c r="X132" s="23"/>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row>
    <row r="133" s="2" customFormat="1" ht="22.5" spans="1:109">
      <c r="A133" s="20">
        <v>128</v>
      </c>
      <c r="B133" s="48" t="s">
        <v>133</v>
      </c>
      <c r="C133" s="48" t="s">
        <v>134</v>
      </c>
      <c r="D133" s="38" t="s">
        <v>165</v>
      </c>
      <c r="E133" s="48" t="s">
        <v>644</v>
      </c>
      <c r="F133" s="47" t="s">
        <v>668</v>
      </c>
      <c r="G133" s="47" t="s">
        <v>673</v>
      </c>
      <c r="H133" s="23" t="s">
        <v>169</v>
      </c>
      <c r="I133" s="23" t="s">
        <v>668</v>
      </c>
      <c r="J133" s="23">
        <v>2026.01</v>
      </c>
      <c r="K133" s="23">
        <v>2026.12</v>
      </c>
      <c r="L133" s="47" t="s">
        <v>668</v>
      </c>
      <c r="M133" s="47" t="s">
        <v>674</v>
      </c>
      <c r="N133" s="47">
        <v>15</v>
      </c>
      <c r="O133" s="47">
        <v>10</v>
      </c>
      <c r="P133" s="47">
        <v>5</v>
      </c>
      <c r="Q133" s="47">
        <v>1</v>
      </c>
      <c r="R133" s="47">
        <v>1098</v>
      </c>
      <c r="S133" s="47">
        <v>4276</v>
      </c>
      <c r="T133" s="47">
        <v>1</v>
      </c>
      <c r="U133" s="47">
        <v>24</v>
      </c>
      <c r="V133" s="47">
        <v>82</v>
      </c>
      <c r="W133" s="74" t="s">
        <v>657</v>
      </c>
      <c r="X133" s="23"/>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row>
    <row r="134" s="2" customFormat="1" ht="33.75" spans="1:109">
      <c r="A134" s="20">
        <v>129</v>
      </c>
      <c r="B134" s="48" t="s">
        <v>102</v>
      </c>
      <c r="C134" s="48" t="s">
        <v>126</v>
      </c>
      <c r="D134" s="28" t="s">
        <v>127</v>
      </c>
      <c r="E134" s="48" t="s">
        <v>644</v>
      </c>
      <c r="F134" s="47" t="s">
        <v>675</v>
      </c>
      <c r="G134" s="47" t="s">
        <v>676</v>
      </c>
      <c r="H134" s="43" t="s">
        <v>85</v>
      </c>
      <c r="I134" s="23" t="s">
        <v>675</v>
      </c>
      <c r="J134" s="23">
        <v>2026.01</v>
      </c>
      <c r="K134" s="23">
        <v>2026.12</v>
      </c>
      <c r="L134" s="47" t="s">
        <v>675</v>
      </c>
      <c r="M134" s="47" t="s">
        <v>677</v>
      </c>
      <c r="N134" s="47">
        <v>15</v>
      </c>
      <c r="O134" s="47">
        <v>13</v>
      </c>
      <c r="P134" s="47">
        <v>2</v>
      </c>
      <c r="Q134" s="47">
        <v>1</v>
      </c>
      <c r="R134" s="47">
        <v>161</v>
      </c>
      <c r="S134" s="47">
        <v>491</v>
      </c>
      <c r="T134" s="47">
        <v>1</v>
      </c>
      <c r="U134" s="47">
        <v>61</v>
      </c>
      <c r="V134" s="47">
        <v>191</v>
      </c>
      <c r="W134" s="74" t="s">
        <v>654</v>
      </c>
      <c r="X134" s="23"/>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row>
    <row r="135" s="2" customFormat="1" ht="22.5" spans="1:109">
      <c r="A135" s="20">
        <v>130</v>
      </c>
      <c r="B135" s="48" t="s">
        <v>133</v>
      </c>
      <c r="C135" s="48" t="s">
        <v>134</v>
      </c>
      <c r="D135" s="38" t="s">
        <v>165</v>
      </c>
      <c r="E135" s="48" t="s">
        <v>644</v>
      </c>
      <c r="F135" s="47" t="s">
        <v>675</v>
      </c>
      <c r="G135" s="47" t="s">
        <v>678</v>
      </c>
      <c r="H135" s="23" t="s">
        <v>169</v>
      </c>
      <c r="I135" s="23" t="s">
        <v>675</v>
      </c>
      <c r="J135" s="23">
        <v>2026.01</v>
      </c>
      <c r="K135" s="23">
        <v>2026.12</v>
      </c>
      <c r="L135" s="47" t="s">
        <v>675</v>
      </c>
      <c r="M135" s="47" t="s">
        <v>679</v>
      </c>
      <c r="N135" s="47">
        <v>260</v>
      </c>
      <c r="O135" s="47">
        <v>30</v>
      </c>
      <c r="P135" s="47">
        <v>230</v>
      </c>
      <c r="Q135" s="47">
        <v>1</v>
      </c>
      <c r="R135" s="47">
        <v>731</v>
      </c>
      <c r="S135" s="47">
        <v>3337</v>
      </c>
      <c r="T135" s="47">
        <v>1</v>
      </c>
      <c r="U135" s="47">
        <v>61</v>
      </c>
      <c r="V135" s="47">
        <v>191</v>
      </c>
      <c r="W135" s="74" t="s">
        <v>657</v>
      </c>
      <c r="X135" s="23"/>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row>
    <row r="136" s="2" customFormat="1" ht="33.75" spans="1:109">
      <c r="A136" s="20">
        <v>131</v>
      </c>
      <c r="B136" s="48" t="s">
        <v>102</v>
      </c>
      <c r="C136" s="48" t="s">
        <v>126</v>
      </c>
      <c r="D136" s="28" t="s">
        <v>127</v>
      </c>
      <c r="E136" s="48" t="s">
        <v>644</v>
      </c>
      <c r="F136" s="47" t="s">
        <v>680</v>
      </c>
      <c r="G136" s="47" t="s">
        <v>681</v>
      </c>
      <c r="H136" s="23" t="s">
        <v>117</v>
      </c>
      <c r="I136" s="23" t="s">
        <v>680</v>
      </c>
      <c r="J136" s="23">
        <v>2026.01</v>
      </c>
      <c r="K136" s="23">
        <v>2026.12</v>
      </c>
      <c r="L136" s="47" t="s">
        <v>680</v>
      </c>
      <c r="M136" s="47" t="s">
        <v>682</v>
      </c>
      <c r="N136" s="47">
        <v>15</v>
      </c>
      <c r="O136" s="47">
        <v>0</v>
      </c>
      <c r="P136" s="47">
        <v>0</v>
      </c>
      <c r="Q136" s="26">
        <v>1</v>
      </c>
      <c r="R136" s="26">
        <v>813</v>
      </c>
      <c r="S136" s="26">
        <v>2406</v>
      </c>
      <c r="T136" s="26">
        <v>1</v>
      </c>
      <c r="U136" s="26">
        <v>84</v>
      </c>
      <c r="V136" s="26">
        <v>215</v>
      </c>
      <c r="W136" s="74" t="s">
        <v>654</v>
      </c>
      <c r="X136" s="23"/>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row>
    <row r="137" s="2" customFormat="1" ht="22.5" spans="1:109">
      <c r="A137" s="20">
        <v>132</v>
      </c>
      <c r="B137" s="48" t="s">
        <v>133</v>
      </c>
      <c r="C137" s="48" t="s">
        <v>134</v>
      </c>
      <c r="D137" s="38" t="s">
        <v>165</v>
      </c>
      <c r="E137" s="48" t="s">
        <v>644</v>
      </c>
      <c r="F137" s="75" t="s">
        <v>680</v>
      </c>
      <c r="G137" s="75" t="s">
        <v>683</v>
      </c>
      <c r="H137" s="23" t="s">
        <v>169</v>
      </c>
      <c r="I137" s="76" t="s">
        <v>680</v>
      </c>
      <c r="J137" s="76">
        <v>2026.01</v>
      </c>
      <c r="K137" s="76">
        <v>2026.12</v>
      </c>
      <c r="L137" s="75" t="s">
        <v>680</v>
      </c>
      <c r="M137" s="75" t="s">
        <v>684</v>
      </c>
      <c r="N137" s="75">
        <v>20</v>
      </c>
      <c r="O137" s="75">
        <v>20</v>
      </c>
      <c r="P137" s="75">
        <v>0</v>
      </c>
      <c r="Q137" s="75">
        <v>1</v>
      </c>
      <c r="R137" s="75">
        <v>75</v>
      </c>
      <c r="S137" s="75">
        <v>302</v>
      </c>
      <c r="T137" s="75">
        <v>1</v>
      </c>
      <c r="U137" s="75">
        <v>15</v>
      </c>
      <c r="V137" s="75">
        <v>42</v>
      </c>
      <c r="W137" s="74" t="s">
        <v>657</v>
      </c>
      <c r="X137" s="23"/>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row>
    <row r="138" s="2" customFormat="1" ht="33.75" spans="1:109">
      <c r="A138" s="20">
        <v>133</v>
      </c>
      <c r="B138" s="48" t="s">
        <v>102</v>
      </c>
      <c r="C138" s="48" t="s">
        <v>126</v>
      </c>
      <c r="D138" s="28" t="s">
        <v>127</v>
      </c>
      <c r="E138" s="48" t="s">
        <v>644</v>
      </c>
      <c r="F138" s="20" t="s">
        <v>622</v>
      </c>
      <c r="G138" s="20" t="s">
        <v>685</v>
      </c>
      <c r="H138" s="23" t="s">
        <v>117</v>
      </c>
      <c r="I138" s="23" t="s">
        <v>686</v>
      </c>
      <c r="J138" s="44">
        <v>46054</v>
      </c>
      <c r="K138" s="44">
        <v>46113</v>
      </c>
      <c r="L138" s="20" t="s">
        <v>622</v>
      </c>
      <c r="M138" s="20" t="s">
        <v>687</v>
      </c>
      <c r="N138" s="26">
        <v>45</v>
      </c>
      <c r="O138" s="26">
        <v>30</v>
      </c>
      <c r="P138" s="26">
        <v>15</v>
      </c>
      <c r="Q138" s="26">
        <v>1</v>
      </c>
      <c r="R138" s="26">
        <v>650</v>
      </c>
      <c r="S138" s="26">
        <v>1850</v>
      </c>
      <c r="T138" s="26">
        <v>1</v>
      </c>
      <c r="U138" s="26">
        <v>75</v>
      </c>
      <c r="V138" s="26">
        <v>195</v>
      </c>
      <c r="W138" s="74" t="s">
        <v>654</v>
      </c>
      <c r="X138" s="20"/>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row>
    <row r="139" s="2" customFormat="1" ht="33.75" spans="1:109">
      <c r="A139" s="20">
        <v>134</v>
      </c>
      <c r="B139" s="48" t="s">
        <v>102</v>
      </c>
      <c r="C139" s="48" t="s">
        <v>126</v>
      </c>
      <c r="D139" s="28" t="s">
        <v>127</v>
      </c>
      <c r="E139" s="48" t="s">
        <v>644</v>
      </c>
      <c r="F139" s="20" t="s">
        <v>688</v>
      </c>
      <c r="G139" s="20" t="s">
        <v>689</v>
      </c>
      <c r="H139" s="20" t="s">
        <v>85</v>
      </c>
      <c r="I139" s="23" t="s">
        <v>690</v>
      </c>
      <c r="J139" s="44">
        <v>46023</v>
      </c>
      <c r="K139" s="44">
        <v>46357</v>
      </c>
      <c r="L139" s="20" t="s">
        <v>688</v>
      </c>
      <c r="M139" s="20" t="s">
        <v>691</v>
      </c>
      <c r="N139" s="26">
        <v>20</v>
      </c>
      <c r="O139" s="26">
        <v>0</v>
      </c>
      <c r="P139" s="26">
        <v>0</v>
      </c>
      <c r="Q139" s="26">
        <v>1</v>
      </c>
      <c r="R139" s="26">
        <v>879</v>
      </c>
      <c r="S139" s="26">
        <v>2553</v>
      </c>
      <c r="T139" s="73">
        <v>1</v>
      </c>
      <c r="U139" s="26">
        <v>62</v>
      </c>
      <c r="V139" s="26">
        <v>180</v>
      </c>
      <c r="W139" s="74" t="s">
        <v>654</v>
      </c>
      <c r="X139" s="20"/>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row>
    <row r="140" s="2" customFormat="1" ht="22.5" spans="1:109">
      <c r="A140" s="20">
        <v>135</v>
      </c>
      <c r="B140" s="48" t="s">
        <v>133</v>
      </c>
      <c r="C140" s="48" t="s">
        <v>134</v>
      </c>
      <c r="D140" s="38" t="s">
        <v>165</v>
      </c>
      <c r="E140" s="48" t="s">
        <v>644</v>
      </c>
      <c r="F140" s="20" t="s">
        <v>688</v>
      </c>
      <c r="G140" s="20" t="s">
        <v>692</v>
      </c>
      <c r="H140" s="23" t="s">
        <v>169</v>
      </c>
      <c r="I140" s="23" t="s">
        <v>693</v>
      </c>
      <c r="J140" s="44">
        <v>46023</v>
      </c>
      <c r="K140" s="44">
        <v>46357</v>
      </c>
      <c r="L140" s="20" t="s">
        <v>688</v>
      </c>
      <c r="M140" s="20" t="s">
        <v>694</v>
      </c>
      <c r="N140" s="26">
        <v>15</v>
      </c>
      <c r="O140" s="26">
        <v>15</v>
      </c>
      <c r="P140" s="26">
        <v>0</v>
      </c>
      <c r="Q140" s="26">
        <v>1</v>
      </c>
      <c r="R140" s="26">
        <v>879</v>
      </c>
      <c r="S140" s="26">
        <v>2553</v>
      </c>
      <c r="T140" s="73">
        <v>1</v>
      </c>
      <c r="U140" s="26">
        <v>62</v>
      </c>
      <c r="V140" s="26">
        <v>180</v>
      </c>
      <c r="W140" s="74" t="s">
        <v>657</v>
      </c>
      <c r="X140" s="20"/>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row>
    <row r="141" s="2" customFormat="1" ht="33.75" spans="1:109">
      <c r="A141" s="20">
        <v>136</v>
      </c>
      <c r="B141" s="48" t="s">
        <v>102</v>
      </c>
      <c r="C141" s="48" t="s">
        <v>126</v>
      </c>
      <c r="D141" s="28" t="s">
        <v>127</v>
      </c>
      <c r="E141" s="48" t="s">
        <v>644</v>
      </c>
      <c r="F141" s="20" t="s">
        <v>695</v>
      </c>
      <c r="G141" s="20" t="s">
        <v>696</v>
      </c>
      <c r="H141" s="23" t="s">
        <v>117</v>
      </c>
      <c r="I141" s="23" t="s">
        <v>695</v>
      </c>
      <c r="J141" s="44">
        <v>46023</v>
      </c>
      <c r="K141" s="44">
        <v>46357</v>
      </c>
      <c r="L141" s="20" t="s">
        <v>695</v>
      </c>
      <c r="M141" s="20" t="s">
        <v>697</v>
      </c>
      <c r="N141" s="20">
        <v>15</v>
      </c>
      <c r="O141" s="20">
        <v>0</v>
      </c>
      <c r="P141" s="20">
        <v>0</v>
      </c>
      <c r="Q141" s="20">
        <v>1</v>
      </c>
      <c r="R141" s="20">
        <v>160</v>
      </c>
      <c r="S141" s="20">
        <v>810</v>
      </c>
      <c r="T141" s="20">
        <v>1</v>
      </c>
      <c r="U141" s="20">
        <v>20</v>
      </c>
      <c r="V141" s="20">
        <v>120</v>
      </c>
      <c r="W141" s="74" t="s">
        <v>654</v>
      </c>
      <c r="X141" s="23"/>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row>
    <row r="142" s="2" customFormat="1" ht="22.5" spans="1:109">
      <c r="A142" s="20">
        <v>137</v>
      </c>
      <c r="B142" s="48" t="s">
        <v>133</v>
      </c>
      <c r="C142" s="48" t="s">
        <v>134</v>
      </c>
      <c r="D142" s="38" t="s">
        <v>165</v>
      </c>
      <c r="E142" s="48" t="s">
        <v>644</v>
      </c>
      <c r="F142" s="20" t="s">
        <v>695</v>
      </c>
      <c r="G142" s="20" t="s">
        <v>698</v>
      </c>
      <c r="H142" s="23" t="s">
        <v>169</v>
      </c>
      <c r="I142" s="23" t="s">
        <v>695</v>
      </c>
      <c r="J142" s="44">
        <v>46023</v>
      </c>
      <c r="K142" s="44">
        <v>46357</v>
      </c>
      <c r="L142" s="20" t="s">
        <v>695</v>
      </c>
      <c r="M142" s="23" t="s">
        <v>699</v>
      </c>
      <c r="N142" s="20">
        <v>20</v>
      </c>
      <c r="O142" s="20">
        <v>20</v>
      </c>
      <c r="P142" s="20">
        <v>0</v>
      </c>
      <c r="Q142" s="20">
        <v>1</v>
      </c>
      <c r="R142" s="20">
        <v>60</v>
      </c>
      <c r="S142" s="20">
        <v>480</v>
      </c>
      <c r="T142" s="20">
        <v>1</v>
      </c>
      <c r="U142" s="20">
        <v>6</v>
      </c>
      <c r="V142" s="20">
        <v>24</v>
      </c>
      <c r="W142" s="74" t="s">
        <v>657</v>
      </c>
      <c r="X142" s="23"/>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row>
    <row r="143" s="2" customFormat="1" ht="22.5" spans="1:109">
      <c r="A143" s="20">
        <v>138</v>
      </c>
      <c r="B143" s="48" t="s">
        <v>133</v>
      </c>
      <c r="C143" s="48" t="s">
        <v>134</v>
      </c>
      <c r="D143" s="38" t="s">
        <v>165</v>
      </c>
      <c r="E143" s="48" t="s">
        <v>644</v>
      </c>
      <c r="F143" s="76" t="s">
        <v>700</v>
      </c>
      <c r="G143" s="77" t="s">
        <v>701</v>
      </c>
      <c r="H143" s="23" t="s">
        <v>169</v>
      </c>
      <c r="I143" s="77" t="s">
        <v>702</v>
      </c>
      <c r="J143" s="44">
        <v>46023</v>
      </c>
      <c r="K143" s="44">
        <v>46357</v>
      </c>
      <c r="L143" s="76" t="s">
        <v>700</v>
      </c>
      <c r="M143" s="78" t="s">
        <v>703</v>
      </c>
      <c r="N143" s="77">
        <v>20</v>
      </c>
      <c r="O143" s="79">
        <v>15</v>
      </c>
      <c r="P143" s="80">
        <v>5</v>
      </c>
      <c r="Q143" s="81">
        <v>1</v>
      </c>
      <c r="R143" s="81">
        <v>27</v>
      </c>
      <c r="S143" s="81">
        <v>120</v>
      </c>
      <c r="T143" s="81">
        <v>1</v>
      </c>
      <c r="U143" s="81">
        <v>4</v>
      </c>
      <c r="V143" s="81">
        <v>11</v>
      </c>
      <c r="W143" s="74" t="s">
        <v>657</v>
      </c>
      <c r="X143" s="23"/>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row>
    <row r="144" s="2" customFormat="1" ht="33.75" spans="1:109">
      <c r="A144" s="20">
        <v>139</v>
      </c>
      <c r="B144" s="48" t="s">
        <v>102</v>
      </c>
      <c r="C144" s="48" t="s">
        <v>126</v>
      </c>
      <c r="D144" s="28" t="s">
        <v>127</v>
      </c>
      <c r="E144" s="48" t="s">
        <v>644</v>
      </c>
      <c r="F144" s="20" t="s">
        <v>704</v>
      </c>
      <c r="G144" s="20" t="s">
        <v>705</v>
      </c>
      <c r="H144" s="23" t="s">
        <v>117</v>
      </c>
      <c r="I144" s="23" t="s">
        <v>704</v>
      </c>
      <c r="J144" s="44">
        <v>46023</v>
      </c>
      <c r="K144" s="44">
        <v>46357</v>
      </c>
      <c r="L144" s="20" t="s">
        <v>704</v>
      </c>
      <c r="M144" s="23" t="s">
        <v>706</v>
      </c>
      <c r="N144" s="26">
        <v>40</v>
      </c>
      <c r="O144" s="26">
        <v>0</v>
      </c>
      <c r="P144" s="26">
        <v>0</v>
      </c>
      <c r="Q144" s="26">
        <v>1</v>
      </c>
      <c r="R144" s="26">
        <v>760</v>
      </c>
      <c r="S144" s="26">
        <v>2400</v>
      </c>
      <c r="T144" s="73">
        <v>1</v>
      </c>
      <c r="U144" s="26">
        <v>71</v>
      </c>
      <c r="V144" s="26">
        <v>193</v>
      </c>
      <c r="W144" s="74" t="s">
        <v>654</v>
      </c>
      <c r="X144" s="23"/>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row>
    <row r="145" s="2" customFormat="1" ht="22.5" spans="1:109">
      <c r="A145" s="20">
        <v>140</v>
      </c>
      <c r="B145" s="48" t="s">
        <v>133</v>
      </c>
      <c r="C145" s="48" t="s">
        <v>134</v>
      </c>
      <c r="D145" s="38" t="s">
        <v>165</v>
      </c>
      <c r="E145" s="48" t="s">
        <v>644</v>
      </c>
      <c r="F145" s="82" t="s">
        <v>704</v>
      </c>
      <c r="G145" s="82" t="s">
        <v>707</v>
      </c>
      <c r="H145" s="23" t="s">
        <v>169</v>
      </c>
      <c r="I145" s="76" t="s">
        <v>704</v>
      </c>
      <c r="J145" s="44">
        <v>46023</v>
      </c>
      <c r="K145" s="44">
        <v>46357</v>
      </c>
      <c r="L145" s="82" t="s">
        <v>704</v>
      </c>
      <c r="M145" s="76" t="s">
        <v>708</v>
      </c>
      <c r="N145" s="73">
        <v>20</v>
      </c>
      <c r="O145" s="73">
        <v>20</v>
      </c>
      <c r="P145" s="73">
        <v>0</v>
      </c>
      <c r="Q145" s="73">
        <v>1</v>
      </c>
      <c r="R145" s="73">
        <v>760</v>
      </c>
      <c r="S145" s="73">
        <v>2400</v>
      </c>
      <c r="T145" s="73">
        <v>1</v>
      </c>
      <c r="U145" s="73">
        <v>71</v>
      </c>
      <c r="V145" s="73">
        <v>193</v>
      </c>
      <c r="W145" s="74" t="s">
        <v>657</v>
      </c>
      <c r="X145" s="23"/>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row>
    <row r="146" s="2" customFormat="1" ht="33.75" spans="1:109">
      <c r="A146" s="20">
        <v>141</v>
      </c>
      <c r="B146" s="48" t="s">
        <v>102</v>
      </c>
      <c r="C146" s="48" t="s">
        <v>126</v>
      </c>
      <c r="D146" s="28" t="s">
        <v>127</v>
      </c>
      <c r="E146" s="48" t="s">
        <v>644</v>
      </c>
      <c r="F146" s="82" t="s">
        <v>709</v>
      </c>
      <c r="G146" s="82" t="s">
        <v>710</v>
      </c>
      <c r="H146" s="23" t="s">
        <v>85</v>
      </c>
      <c r="I146" s="82" t="s">
        <v>709</v>
      </c>
      <c r="J146" s="44">
        <v>46023</v>
      </c>
      <c r="K146" s="44">
        <v>46357</v>
      </c>
      <c r="L146" s="82" t="s">
        <v>709</v>
      </c>
      <c r="M146" s="76" t="s">
        <v>711</v>
      </c>
      <c r="N146" s="73">
        <v>10</v>
      </c>
      <c r="O146" s="73">
        <v>8</v>
      </c>
      <c r="P146" s="73">
        <v>2</v>
      </c>
      <c r="Q146" s="73">
        <v>1</v>
      </c>
      <c r="R146" s="73">
        <v>845</v>
      </c>
      <c r="S146" s="73">
        <v>3328</v>
      </c>
      <c r="T146" s="73">
        <v>1</v>
      </c>
      <c r="U146" s="73">
        <v>98</v>
      </c>
      <c r="V146" s="73">
        <v>288</v>
      </c>
      <c r="W146" s="74" t="s">
        <v>654</v>
      </c>
      <c r="X146" s="23"/>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row>
    <row r="147" s="2" customFormat="1" ht="22.5" spans="1:109">
      <c r="A147" s="20">
        <v>142</v>
      </c>
      <c r="B147" s="48" t="s">
        <v>133</v>
      </c>
      <c r="C147" s="48" t="s">
        <v>134</v>
      </c>
      <c r="D147" s="38" t="s">
        <v>165</v>
      </c>
      <c r="E147" s="48" t="s">
        <v>644</v>
      </c>
      <c r="F147" s="82" t="s">
        <v>709</v>
      </c>
      <c r="G147" s="82" t="s">
        <v>712</v>
      </c>
      <c r="H147" s="76" t="s">
        <v>169</v>
      </c>
      <c r="I147" s="82" t="s">
        <v>709</v>
      </c>
      <c r="J147" s="44">
        <v>46023</v>
      </c>
      <c r="K147" s="44">
        <v>46357</v>
      </c>
      <c r="L147" s="82" t="s">
        <v>709</v>
      </c>
      <c r="M147" s="76" t="s">
        <v>713</v>
      </c>
      <c r="N147" s="73">
        <v>65</v>
      </c>
      <c r="O147" s="73">
        <v>50</v>
      </c>
      <c r="P147" s="73">
        <v>15</v>
      </c>
      <c r="Q147" s="73">
        <v>1</v>
      </c>
      <c r="R147" s="73">
        <v>845</v>
      </c>
      <c r="S147" s="73">
        <v>3328</v>
      </c>
      <c r="T147" s="73">
        <v>1</v>
      </c>
      <c r="U147" s="73">
        <v>98</v>
      </c>
      <c r="V147" s="73">
        <v>288</v>
      </c>
      <c r="W147" s="74" t="s">
        <v>657</v>
      </c>
      <c r="X147" s="23"/>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row>
    <row r="148" s="2" customFormat="1" ht="33.75" spans="1:109">
      <c r="A148" s="20">
        <v>143</v>
      </c>
      <c r="B148" s="48" t="s">
        <v>102</v>
      </c>
      <c r="C148" s="48" t="s">
        <v>126</v>
      </c>
      <c r="D148" s="28" t="s">
        <v>127</v>
      </c>
      <c r="E148" s="48" t="s">
        <v>644</v>
      </c>
      <c r="F148" s="82" t="s">
        <v>714</v>
      </c>
      <c r="G148" s="20" t="s">
        <v>705</v>
      </c>
      <c r="H148" s="23" t="s">
        <v>117</v>
      </c>
      <c r="I148" s="82" t="s">
        <v>714</v>
      </c>
      <c r="J148" s="44">
        <v>46023</v>
      </c>
      <c r="K148" s="44">
        <v>46357</v>
      </c>
      <c r="L148" s="20" t="s">
        <v>714</v>
      </c>
      <c r="M148" s="23" t="s">
        <v>715</v>
      </c>
      <c r="N148" s="26">
        <v>40</v>
      </c>
      <c r="O148" s="26">
        <v>35</v>
      </c>
      <c r="P148" s="26">
        <v>5</v>
      </c>
      <c r="Q148" s="26">
        <v>1</v>
      </c>
      <c r="R148" s="26">
        <v>87</v>
      </c>
      <c r="S148" s="26">
        <v>274</v>
      </c>
      <c r="T148" s="26">
        <v>1</v>
      </c>
      <c r="U148" s="26">
        <v>6</v>
      </c>
      <c r="V148" s="26">
        <v>21</v>
      </c>
      <c r="W148" s="74" t="s">
        <v>654</v>
      </c>
      <c r="X148" s="23"/>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row>
    <row r="149" s="2" customFormat="1" ht="45" spans="1:109">
      <c r="A149" s="20">
        <v>144</v>
      </c>
      <c r="B149" s="83" t="s">
        <v>133</v>
      </c>
      <c r="C149" s="83" t="s">
        <v>134</v>
      </c>
      <c r="D149" s="38" t="s">
        <v>165</v>
      </c>
      <c r="E149" s="83" t="s">
        <v>644</v>
      </c>
      <c r="F149" s="82" t="s">
        <v>714</v>
      </c>
      <c r="G149" s="82" t="s">
        <v>716</v>
      </c>
      <c r="H149" s="76" t="s">
        <v>117</v>
      </c>
      <c r="I149" s="82" t="s">
        <v>717</v>
      </c>
      <c r="J149" s="84">
        <v>46023</v>
      </c>
      <c r="K149" s="84">
        <v>46357</v>
      </c>
      <c r="L149" s="82" t="s">
        <v>714</v>
      </c>
      <c r="M149" s="76" t="s">
        <v>718</v>
      </c>
      <c r="N149" s="73">
        <v>30</v>
      </c>
      <c r="O149" s="73">
        <v>26</v>
      </c>
      <c r="P149" s="73">
        <v>4</v>
      </c>
      <c r="Q149" s="73">
        <v>1</v>
      </c>
      <c r="R149" s="73">
        <v>263</v>
      </c>
      <c r="S149" s="73">
        <v>1082</v>
      </c>
      <c r="T149" s="73">
        <v>1</v>
      </c>
      <c r="U149" s="73">
        <v>15</v>
      </c>
      <c r="V149" s="73">
        <v>49</v>
      </c>
      <c r="W149" s="74" t="s">
        <v>657</v>
      </c>
      <c r="X149" s="23"/>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row>
    <row r="150" s="2" customFormat="1" ht="33.75" spans="1:109">
      <c r="A150" s="20">
        <v>145</v>
      </c>
      <c r="B150" s="48" t="s">
        <v>102</v>
      </c>
      <c r="C150" s="48" t="s">
        <v>126</v>
      </c>
      <c r="D150" s="28" t="s">
        <v>127</v>
      </c>
      <c r="E150" s="83" t="s">
        <v>644</v>
      </c>
      <c r="F150" s="83" t="s">
        <v>719</v>
      </c>
      <c r="G150" s="83" t="s">
        <v>720</v>
      </c>
      <c r="H150" s="23" t="s">
        <v>85</v>
      </c>
      <c r="I150" s="83" t="s">
        <v>721</v>
      </c>
      <c r="J150" s="84">
        <v>46023</v>
      </c>
      <c r="K150" s="84">
        <v>46357</v>
      </c>
      <c r="L150" s="83" t="s">
        <v>719</v>
      </c>
      <c r="M150" s="85" t="s">
        <v>722</v>
      </c>
      <c r="N150" s="83">
        <v>15</v>
      </c>
      <c r="O150" s="83">
        <v>15</v>
      </c>
      <c r="P150" s="83">
        <v>0</v>
      </c>
      <c r="Q150" s="83">
        <v>1</v>
      </c>
      <c r="R150" s="83">
        <v>378</v>
      </c>
      <c r="S150" s="83">
        <v>1115</v>
      </c>
      <c r="T150" s="83">
        <v>1</v>
      </c>
      <c r="U150" s="83">
        <v>126</v>
      </c>
      <c r="V150" s="83">
        <v>369</v>
      </c>
      <c r="W150" s="74" t="s">
        <v>654</v>
      </c>
      <c r="X150" s="23"/>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row>
    <row r="151" s="2" customFormat="1" ht="22.5" spans="1:109">
      <c r="A151" s="20">
        <v>146</v>
      </c>
      <c r="B151" s="47" t="s">
        <v>133</v>
      </c>
      <c r="C151" s="47" t="s">
        <v>134</v>
      </c>
      <c r="D151" s="38" t="s">
        <v>165</v>
      </c>
      <c r="E151" s="47" t="s">
        <v>644</v>
      </c>
      <c r="F151" s="47" t="s">
        <v>719</v>
      </c>
      <c r="G151" s="47" t="s">
        <v>723</v>
      </c>
      <c r="H151" s="23" t="s">
        <v>169</v>
      </c>
      <c r="I151" s="47" t="s">
        <v>724</v>
      </c>
      <c r="J151" s="44">
        <v>46023</v>
      </c>
      <c r="K151" s="44">
        <v>46357</v>
      </c>
      <c r="L151" s="47" t="s">
        <v>719</v>
      </c>
      <c r="M151" s="23" t="s">
        <v>725</v>
      </c>
      <c r="N151" s="47">
        <v>20</v>
      </c>
      <c r="O151" s="47">
        <v>20</v>
      </c>
      <c r="P151" s="47">
        <v>0</v>
      </c>
      <c r="Q151" s="47">
        <v>1</v>
      </c>
      <c r="R151" s="47">
        <v>625</v>
      </c>
      <c r="S151" s="47">
        <v>1895</v>
      </c>
      <c r="T151" s="47">
        <v>1</v>
      </c>
      <c r="U151" s="47">
        <v>81</v>
      </c>
      <c r="V151" s="47">
        <v>208</v>
      </c>
      <c r="W151" s="74" t="s">
        <v>657</v>
      </c>
      <c r="X151" s="23"/>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row>
    <row r="152" s="2" customFormat="1" ht="33.75" spans="1:109">
      <c r="A152" s="20">
        <v>147</v>
      </c>
      <c r="B152" s="47" t="s">
        <v>102</v>
      </c>
      <c r="C152" s="47" t="s">
        <v>126</v>
      </c>
      <c r="D152" s="28" t="s">
        <v>127</v>
      </c>
      <c r="E152" s="47" t="s">
        <v>644</v>
      </c>
      <c r="F152" s="47" t="s">
        <v>726</v>
      </c>
      <c r="G152" s="47" t="s">
        <v>727</v>
      </c>
      <c r="H152" s="23" t="s">
        <v>268</v>
      </c>
      <c r="I152" s="47" t="s">
        <v>726</v>
      </c>
      <c r="J152" s="23">
        <v>2026.4</v>
      </c>
      <c r="K152" s="21" t="s">
        <v>728</v>
      </c>
      <c r="L152" s="47" t="s">
        <v>726</v>
      </c>
      <c r="M152" s="23" t="s">
        <v>729</v>
      </c>
      <c r="N152" s="47">
        <v>20</v>
      </c>
      <c r="O152" s="47">
        <v>0</v>
      </c>
      <c r="P152" s="47">
        <v>0</v>
      </c>
      <c r="Q152" s="47">
        <v>1</v>
      </c>
      <c r="R152" s="47">
        <v>295</v>
      </c>
      <c r="S152" s="47">
        <v>1121</v>
      </c>
      <c r="T152" s="47">
        <v>1</v>
      </c>
      <c r="U152" s="47">
        <v>36</v>
      </c>
      <c r="V152" s="47">
        <v>147</v>
      </c>
      <c r="W152" s="49" t="s">
        <v>654</v>
      </c>
      <c r="X152" s="23"/>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row>
    <row r="153" s="2" customFormat="1" ht="22.5" spans="1:109">
      <c r="A153" s="20">
        <v>148</v>
      </c>
      <c r="B153" s="47" t="s">
        <v>133</v>
      </c>
      <c r="C153" s="47" t="s">
        <v>134</v>
      </c>
      <c r="D153" s="38" t="s">
        <v>165</v>
      </c>
      <c r="E153" s="47" t="s">
        <v>644</v>
      </c>
      <c r="F153" s="47" t="s">
        <v>726</v>
      </c>
      <c r="G153" s="47" t="s">
        <v>730</v>
      </c>
      <c r="H153" s="23" t="s">
        <v>169</v>
      </c>
      <c r="I153" s="47" t="s">
        <v>726</v>
      </c>
      <c r="J153" s="23">
        <v>2026.5</v>
      </c>
      <c r="K153" s="23">
        <v>2026.9</v>
      </c>
      <c r="L153" s="47" t="s">
        <v>726</v>
      </c>
      <c r="M153" s="23" t="s">
        <v>731</v>
      </c>
      <c r="N153" s="47">
        <v>60</v>
      </c>
      <c r="O153" s="47">
        <v>60</v>
      </c>
      <c r="P153" s="47">
        <v>0</v>
      </c>
      <c r="Q153" s="47">
        <v>1</v>
      </c>
      <c r="R153" s="47">
        <v>312</v>
      </c>
      <c r="S153" s="47">
        <v>1023</v>
      </c>
      <c r="T153" s="47">
        <v>1</v>
      </c>
      <c r="U153" s="47">
        <v>36</v>
      </c>
      <c r="V153" s="47">
        <v>147</v>
      </c>
      <c r="W153" s="49" t="s">
        <v>657</v>
      </c>
      <c r="X153" s="23"/>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row>
    <row r="154" s="2" customFormat="1" ht="33.75" spans="1:109">
      <c r="A154" s="20">
        <v>149</v>
      </c>
      <c r="B154" s="47" t="s">
        <v>133</v>
      </c>
      <c r="C154" s="47" t="s">
        <v>134</v>
      </c>
      <c r="D154" s="38" t="s">
        <v>165</v>
      </c>
      <c r="E154" s="47" t="s">
        <v>644</v>
      </c>
      <c r="F154" s="47" t="s">
        <v>732</v>
      </c>
      <c r="G154" s="47" t="s">
        <v>733</v>
      </c>
      <c r="H154" s="23" t="s">
        <v>169</v>
      </c>
      <c r="I154" s="47" t="s">
        <v>734</v>
      </c>
      <c r="J154" s="23">
        <v>2026.3</v>
      </c>
      <c r="K154" s="23">
        <v>2026.6</v>
      </c>
      <c r="L154" s="47" t="s">
        <v>732</v>
      </c>
      <c r="M154" s="23" t="s">
        <v>735</v>
      </c>
      <c r="N154" s="47">
        <v>45</v>
      </c>
      <c r="O154" s="47">
        <v>45</v>
      </c>
      <c r="P154" s="47">
        <v>0</v>
      </c>
      <c r="Q154" s="47">
        <v>1</v>
      </c>
      <c r="R154" s="47">
        <v>150</v>
      </c>
      <c r="S154" s="47">
        <v>450</v>
      </c>
      <c r="T154" s="47">
        <v>1</v>
      </c>
      <c r="U154" s="47">
        <v>14</v>
      </c>
      <c r="V154" s="47">
        <v>56</v>
      </c>
      <c r="W154" s="49" t="s">
        <v>657</v>
      </c>
      <c r="X154" s="23"/>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row>
    <row r="155" s="2" customFormat="1" ht="45" spans="1:109">
      <c r="A155" s="20">
        <v>150</v>
      </c>
      <c r="B155" s="47" t="s">
        <v>102</v>
      </c>
      <c r="C155" s="47" t="s">
        <v>372</v>
      </c>
      <c r="D155" s="47" t="s">
        <v>373</v>
      </c>
      <c r="E155" s="47" t="s">
        <v>644</v>
      </c>
      <c r="F155" s="47" t="s">
        <v>732</v>
      </c>
      <c r="G155" s="47" t="s">
        <v>736</v>
      </c>
      <c r="H155" s="23" t="s">
        <v>117</v>
      </c>
      <c r="I155" s="47" t="s">
        <v>732</v>
      </c>
      <c r="J155" s="23">
        <v>2026.4</v>
      </c>
      <c r="K155" s="23">
        <v>2026.11</v>
      </c>
      <c r="L155" s="47" t="s">
        <v>732</v>
      </c>
      <c r="M155" s="23" t="s">
        <v>737</v>
      </c>
      <c r="N155" s="47">
        <v>30</v>
      </c>
      <c r="O155" s="47">
        <v>0</v>
      </c>
      <c r="P155" s="47">
        <v>0</v>
      </c>
      <c r="Q155" s="47">
        <v>1</v>
      </c>
      <c r="R155" s="47">
        <v>220</v>
      </c>
      <c r="S155" s="47">
        <v>810</v>
      </c>
      <c r="T155" s="47">
        <v>1</v>
      </c>
      <c r="U155" s="47">
        <v>52</v>
      </c>
      <c r="V155" s="47">
        <v>195</v>
      </c>
      <c r="W155" s="49" t="s">
        <v>654</v>
      </c>
      <c r="X155" s="23"/>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row>
    <row r="156" s="8" customFormat="1" ht="101.25" spans="1:109">
      <c r="A156" s="20">
        <v>151</v>
      </c>
      <c r="B156" s="23" t="s">
        <v>102</v>
      </c>
      <c r="C156" s="23" t="s">
        <v>126</v>
      </c>
      <c r="D156" s="23" t="s">
        <v>738</v>
      </c>
      <c r="E156" s="23" t="s">
        <v>739</v>
      </c>
      <c r="F156" s="23" t="s">
        <v>740</v>
      </c>
      <c r="G156" s="23" t="s">
        <v>741</v>
      </c>
      <c r="H156" s="23" t="s">
        <v>117</v>
      </c>
      <c r="I156" s="23" t="s">
        <v>742</v>
      </c>
      <c r="J156" s="23">
        <v>2026.3</v>
      </c>
      <c r="K156" s="23">
        <v>2026.9</v>
      </c>
      <c r="L156" s="23" t="s">
        <v>743</v>
      </c>
      <c r="M156" s="23" t="s">
        <v>744</v>
      </c>
      <c r="N156" s="23">
        <v>20</v>
      </c>
      <c r="O156" s="23">
        <v>20</v>
      </c>
      <c r="P156" s="23">
        <v>0</v>
      </c>
      <c r="Q156" s="23">
        <v>1</v>
      </c>
      <c r="R156" s="23">
        <v>1756</v>
      </c>
      <c r="S156" s="23">
        <v>5832</v>
      </c>
      <c r="T156" s="23">
        <v>1</v>
      </c>
      <c r="U156" s="23">
        <v>43</v>
      </c>
      <c r="V156" s="23">
        <v>104</v>
      </c>
      <c r="W156" s="45" t="s">
        <v>745</v>
      </c>
      <c r="X156" s="23" t="s">
        <v>746</v>
      </c>
    </row>
    <row r="157" s="9" customFormat="1" ht="45" spans="1:109">
      <c r="A157" s="20">
        <v>152</v>
      </c>
      <c r="B157" s="23" t="s">
        <v>102</v>
      </c>
      <c r="C157" s="23" t="s">
        <v>114</v>
      </c>
      <c r="D157" s="23" t="s">
        <v>204</v>
      </c>
      <c r="E157" s="23" t="s">
        <v>739</v>
      </c>
      <c r="F157" s="23" t="s">
        <v>740</v>
      </c>
      <c r="G157" s="23" t="s">
        <v>747</v>
      </c>
      <c r="H157" s="23" t="s">
        <v>748</v>
      </c>
      <c r="I157" s="23" t="s">
        <v>749</v>
      </c>
      <c r="J157" s="23">
        <v>2026.1</v>
      </c>
      <c r="K157" s="23">
        <v>2026.11</v>
      </c>
      <c r="L157" s="23" t="s">
        <v>743</v>
      </c>
      <c r="M157" s="23" t="s">
        <v>750</v>
      </c>
      <c r="N157" s="23">
        <v>10</v>
      </c>
      <c r="O157" s="23">
        <v>10</v>
      </c>
      <c r="P157" s="23">
        <v>0</v>
      </c>
      <c r="Q157" s="23">
        <v>1</v>
      </c>
      <c r="R157" s="23">
        <v>35</v>
      </c>
      <c r="S157" s="23">
        <v>137</v>
      </c>
      <c r="T157" s="23">
        <v>0</v>
      </c>
      <c r="U157" s="23">
        <v>1</v>
      </c>
      <c r="V157" s="23">
        <v>3</v>
      </c>
      <c r="W157" s="45" t="s">
        <v>751</v>
      </c>
      <c r="X157" s="23" t="s">
        <v>751</v>
      </c>
    </row>
    <row r="158" s="9" customFormat="1" ht="45" spans="1:109">
      <c r="A158" s="20">
        <v>153</v>
      </c>
      <c r="B158" s="23" t="s">
        <v>133</v>
      </c>
      <c r="C158" s="20" t="s">
        <v>134</v>
      </c>
      <c r="D158" s="23" t="s">
        <v>165</v>
      </c>
      <c r="E158" s="23" t="s">
        <v>739</v>
      </c>
      <c r="F158" s="23" t="s">
        <v>740</v>
      </c>
      <c r="G158" s="23" t="s">
        <v>752</v>
      </c>
      <c r="H158" s="23" t="s">
        <v>117</v>
      </c>
      <c r="I158" s="23" t="s">
        <v>742</v>
      </c>
      <c r="J158" s="23">
        <v>2026.9</v>
      </c>
      <c r="K158" s="23">
        <v>2026.11</v>
      </c>
      <c r="L158" s="23" t="s">
        <v>743</v>
      </c>
      <c r="M158" s="23" t="s">
        <v>752</v>
      </c>
      <c r="N158" s="23">
        <v>8</v>
      </c>
      <c r="O158" s="23">
        <v>8</v>
      </c>
      <c r="P158" s="23">
        <v>0</v>
      </c>
      <c r="Q158" s="23">
        <v>1</v>
      </c>
      <c r="R158" s="23">
        <v>35</v>
      </c>
      <c r="S158" s="23">
        <v>137</v>
      </c>
      <c r="T158" s="23">
        <v>0</v>
      </c>
      <c r="U158" s="23">
        <v>1</v>
      </c>
      <c r="V158" s="23">
        <v>3</v>
      </c>
      <c r="W158" s="45" t="s">
        <v>753</v>
      </c>
      <c r="X158" s="23" t="s">
        <v>753</v>
      </c>
    </row>
    <row r="159" s="10" customFormat="1" ht="45" spans="1:109">
      <c r="A159" s="20">
        <v>154</v>
      </c>
      <c r="B159" s="23" t="s">
        <v>102</v>
      </c>
      <c r="C159" s="23" t="s">
        <v>114</v>
      </c>
      <c r="D159" s="23" t="s">
        <v>204</v>
      </c>
      <c r="E159" s="23" t="s">
        <v>739</v>
      </c>
      <c r="F159" s="23" t="s">
        <v>754</v>
      </c>
      <c r="G159" s="23" t="s">
        <v>755</v>
      </c>
      <c r="H159" s="23" t="s">
        <v>117</v>
      </c>
      <c r="I159" s="23" t="s">
        <v>756</v>
      </c>
      <c r="J159" s="44">
        <v>46023</v>
      </c>
      <c r="K159" s="44">
        <v>46174</v>
      </c>
      <c r="L159" s="23" t="s">
        <v>757</v>
      </c>
      <c r="M159" s="23" t="s">
        <v>758</v>
      </c>
      <c r="N159" s="23">
        <v>10</v>
      </c>
      <c r="O159" s="23">
        <v>5</v>
      </c>
      <c r="P159" s="23">
        <v>5</v>
      </c>
      <c r="Q159" s="23">
        <v>1</v>
      </c>
      <c r="R159" s="23">
        <v>165</v>
      </c>
      <c r="S159" s="23">
        <v>420</v>
      </c>
      <c r="T159" s="23">
        <v>1</v>
      </c>
      <c r="U159" s="23">
        <v>9</v>
      </c>
      <c r="V159" s="23">
        <v>16</v>
      </c>
      <c r="W159" s="45" t="s">
        <v>759</v>
      </c>
      <c r="X159" s="23" t="s">
        <v>760</v>
      </c>
    </row>
    <row r="160" s="10" customFormat="1" ht="56.25" spans="1:109">
      <c r="A160" s="20">
        <v>155</v>
      </c>
      <c r="B160" s="23" t="s">
        <v>102</v>
      </c>
      <c r="C160" s="23" t="s">
        <v>114</v>
      </c>
      <c r="D160" s="23" t="s">
        <v>204</v>
      </c>
      <c r="E160" s="23" t="s">
        <v>739</v>
      </c>
      <c r="F160" s="23" t="s">
        <v>754</v>
      </c>
      <c r="G160" s="23" t="s">
        <v>761</v>
      </c>
      <c r="H160" s="23" t="s">
        <v>117</v>
      </c>
      <c r="I160" s="23" t="s">
        <v>762</v>
      </c>
      <c r="J160" s="44">
        <v>46023</v>
      </c>
      <c r="K160" s="44">
        <v>46174</v>
      </c>
      <c r="L160" s="23" t="s">
        <v>757</v>
      </c>
      <c r="M160" s="23" t="s">
        <v>763</v>
      </c>
      <c r="N160" s="23">
        <v>12</v>
      </c>
      <c r="O160" s="23">
        <v>5</v>
      </c>
      <c r="P160" s="23">
        <v>7</v>
      </c>
      <c r="Q160" s="23">
        <v>1</v>
      </c>
      <c r="R160" s="23">
        <v>23</v>
      </c>
      <c r="S160" s="23">
        <v>85</v>
      </c>
      <c r="T160" s="23">
        <v>1</v>
      </c>
      <c r="U160" s="23">
        <v>4</v>
      </c>
      <c r="V160" s="23">
        <v>13</v>
      </c>
      <c r="W160" s="45" t="s">
        <v>764</v>
      </c>
      <c r="X160" s="23" t="s">
        <v>765</v>
      </c>
    </row>
    <row r="161" s="10" customFormat="1" ht="56.25" spans="1:24">
      <c r="A161" s="20">
        <v>156</v>
      </c>
      <c r="B161" s="23" t="s">
        <v>102</v>
      </c>
      <c r="C161" s="23" t="s">
        <v>114</v>
      </c>
      <c r="D161" s="23" t="s">
        <v>204</v>
      </c>
      <c r="E161" s="23" t="s">
        <v>739</v>
      </c>
      <c r="F161" s="23" t="s">
        <v>754</v>
      </c>
      <c r="G161" s="23" t="s">
        <v>766</v>
      </c>
      <c r="H161" s="23" t="s">
        <v>117</v>
      </c>
      <c r="I161" s="23" t="s">
        <v>767</v>
      </c>
      <c r="J161" s="44">
        <v>46023</v>
      </c>
      <c r="K161" s="44">
        <v>46174</v>
      </c>
      <c r="L161" s="23" t="s">
        <v>757</v>
      </c>
      <c r="M161" s="23" t="s">
        <v>768</v>
      </c>
      <c r="N161" s="23">
        <v>8</v>
      </c>
      <c r="O161" s="23">
        <v>5</v>
      </c>
      <c r="P161" s="23">
        <v>3</v>
      </c>
      <c r="Q161" s="23">
        <v>1</v>
      </c>
      <c r="R161" s="23">
        <v>26</v>
      </c>
      <c r="S161" s="23">
        <v>95</v>
      </c>
      <c r="T161" s="23">
        <v>1</v>
      </c>
      <c r="U161" s="23">
        <v>1</v>
      </c>
      <c r="V161" s="23">
        <v>1</v>
      </c>
      <c r="W161" s="45" t="s">
        <v>769</v>
      </c>
      <c r="X161" s="23" t="s">
        <v>770</v>
      </c>
    </row>
    <row r="162" s="10" customFormat="1" ht="101.25" spans="1:24">
      <c r="A162" s="20">
        <v>157</v>
      </c>
      <c r="B162" s="76" t="s">
        <v>102</v>
      </c>
      <c r="C162" s="23" t="s">
        <v>126</v>
      </c>
      <c r="D162" s="23" t="s">
        <v>127</v>
      </c>
      <c r="E162" s="23" t="s">
        <v>739</v>
      </c>
      <c r="F162" s="23" t="s">
        <v>754</v>
      </c>
      <c r="G162" s="23" t="s">
        <v>705</v>
      </c>
      <c r="H162" s="23" t="s">
        <v>117</v>
      </c>
      <c r="I162" s="23" t="s">
        <v>754</v>
      </c>
      <c r="J162" s="44">
        <v>46024</v>
      </c>
      <c r="K162" s="86">
        <v>46235</v>
      </c>
      <c r="L162" s="23" t="s">
        <v>757</v>
      </c>
      <c r="M162" s="23" t="s">
        <v>771</v>
      </c>
      <c r="N162" s="23">
        <v>250</v>
      </c>
      <c r="O162" s="23">
        <v>100</v>
      </c>
      <c r="P162" s="23">
        <v>150</v>
      </c>
      <c r="Q162" s="23">
        <v>1</v>
      </c>
      <c r="R162" s="23">
        <v>980</v>
      </c>
      <c r="S162" s="23">
        <v>3068</v>
      </c>
      <c r="T162" s="23">
        <v>1</v>
      </c>
      <c r="U162" s="23">
        <v>55</v>
      </c>
      <c r="V162" s="23">
        <v>141</v>
      </c>
      <c r="W162" s="45" t="s">
        <v>772</v>
      </c>
      <c r="X162" s="23" t="s">
        <v>773</v>
      </c>
    </row>
    <row r="163" s="10" customFormat="1" ht="101.25" spans="1:24">
      <c r="A163" s="20">
        <v>158</v>
      </c>
      <c r="B163" s="23" t="s">
        <v>102</v>
      </c>
      <c r="C163" s="23" t="s">
        <v>126</v>
      </c>
      <c r="D163" s="23" t="s">
        <v>738</v>
      </c>
      <c r="E163" s="23" t="s">
        <v>739</v>
      </c>
      <c r="F163" s="23" t="s">
        <v>774</v>
      </c>
      <c r="G163" s="23" t="s">
        <v>775</v>
      </c>
      <c r="H163" s="23" t="s">
        <v>117</v>
      </c>
      <c r="I163" s="23" t="s">
        <v>776</v>
      </c>
      <c r="J163" s="86">
        <v>46023</v>
      </c>
      <c r="K163" s="86">
        <v>46387</v>
      </c>
      <c r="L163" s="23" t="s">
        <v>774</v>
      </c>
      <c r="M163" s="23" t="s">
        <v>775</v>
      </c>
      <c r="N163" s="23">
        <v>26</v>
      </c>
      <c r="O163" s="23">
        <v>24</v>
      </c>
      <c r="P163" s="23">
        <v>2</v>
      </c>
      <c r="Q163" s="23">
        <v>1</v>
      </c>
      <c r="R163" s="23">
        <v>867</v>
      </c>
      <c r="S163" s="23">
        <v>3086</v>
      </c>
      <c r="T163" s="23">
        <v>0</v>
      </c>
      <c r="U163" s="23">
        <v>33</v>
      </c>
      <c r="V163" s="23">
        <v>80</v>
      </c>
      <c r="W163" s="45" t="s">
        <v>772</v>
      </c>
      <c r="X163" s="23" t="s">
        <v>777</v>
      </c>
    </row>
    <row r="164" s="10" customFormat="1" ht="101.25" spans="1:24">
      <c r="A164" s="20">
        <v>159</v>
      </c>
      <c r="B164" s="23" t="s">
        <v>102</v>
      </c>
      <c r="C164" s="23" t="s">
        <v>778</v>
      </c>
      <c r="D164" s="23" t="s">
        <v>779</v>
      </c>
      <c r="E164" s="23" t="s">
        <v>739</v>
      </c>
      <c r="F164" s="23" t="s">
        <v>774</v>
      </c>
      <c r="G164" s="23" t="s">
        <v>780</v>
      </c>
      <c r="H164" s="23" t="s">
        <v>117</v>
      </c>
      <c r="I164" s="23" t="s">
        <v>776</v>
      </c>
      <c r="J164" s="86">
        <v>46023</v>
      </c>
      <c r="K164" s="86">
        <v>46387</v>
      </c>
      <c r="L164" s="23" t="s">
        <v>774</v>
      </c>
      <c r="M164" s="23" t="s">
        <v>781</v>
      </c>
      <c r="N164" s="23">
        <v>20</v>
      </c>
      <c r="O164" s="23">
        <v>18</v>
      </c>
      <c r="P164" s="23">
        <v>2</v>
      </c>
      <c r="Q164" s="23">
        <v>1</v>
      </c>
      <c r="R164" s="23">
        <v>867</v>
      </c>
      <c r="S164" s="23">
        <v>3086</v>
      </c>
      <c r="T164" s="23">
        <v>0</v>
      </c>
      <c r="U164" s="23">
        <v>33</v>
      </c>
      <c r="V164" s="23">
        <v>80</v>
      </c>
      <c r="W164" s="45" t="s">
        <v>772</v>
      </c>
      <c r="X164" s="23" t="s">
        <v>777</v>
      </c>
    </row>
    <row r="165" s="10" customFormat="1" ht="101.25" spans="1:24">
      <c r="A165" s="20">
        <v>160</v>
      </c>
      <c r="B165" s="23" t="s">
        <v>102</v>
      </c>
      <c r="C165" s="23" t="s">
        <v>114</v>
      </c>
      <c r="D165" s="23" t="s">
        <v>204</v>
      </c>
      <c r="E165" s="23" t="s">
        <v>739</v>
      </c>
      <c r="F165" s="23" t="s">
        <v>774</v>
      </c>
      <c r="G165" s="23" t="s">
        <v>782</v>
      </c>
      <c r="H165" s="23" t="s">
        <v>117</v>
      </c>
      <c r="I165" s="23" t="s">
        <v>783</v>
      </c>
      <c r="J165" s="86">
        <v>46023</v>
      </c>
      <c r="K165" s="86">
        <v>46387</v>
      </c>
      <c r="L165" s="23" t="s">
        <v>774</v>
      </c>
      <c r="M165" s="23" t="s">
        <v>782</v>
      </c>
      <c r="N165" s="23">
        <v>10</v>
      </c>
      <c r="O165" s="23">
        <v>8</v>
      </c>
      <c r="P165" s="23">
        <v>2</v>
      </c>
      <c r="Q165" s="23">
        <v>1</v>
      </c>
      <c r="R165" s="23">
        <v>867</v>
      </c>
      <c r="S165" s="23">
        <v>3086</v>
      </c>
      <c r="T165" s="23">
        <v>0</v>
      </c>
      <c r="U165" s="23">
        <v>33</v>
      </c>
      <c r="V165" s="23">
        <v>80</v>
      </c>
      <c r="W165" s="45" t="s">
        <v>772</v>
      </c>
      <c r="X165" s="23" t="s">
        <v>777</v>
      </c>
    </row>
    <row r="166" s="10" customFormat="1" ht="146.25" spans="1:24">
      <c r="A166" s="20">
        <v>161</v>
      </c>
      <c r="B166" s="23" t="s">
        <v>102</v>
      </c>
      <c r="C166" s="23" t="s">
        <v>126</v>
      </c>
      <c r="D166" s="23" t="s">
        <v>738</v>
      </c>
      <c r="E166" s="23" t="s">
        <v>739</v>
      </c>
      <c r="F166" s="23" t="s">
        <v>784</v>
      </c>
      <c r="G166" s="23" t="s">
        <v>785</v>
      </c>
      <c r="H166" s="23" t="s">
        <v>117</v>
      </c>
      <c r="I166" s="23" t="s">
        <v>786</v>
      </c>
      <c r="J166" s="86">
        <v>46149</v>
      </c>
      <c r="K166" s="86">
        <v>46173</v>
      </c>
      <c r="L166" s="23" t="s">
        <v>784</v>
      </c>
      <c r="M166" s="23" t="s">
        <v>787</v>
      </c>
      <c r="N166" s="23">
        <v>18</v>
      </c>
      <c r="O166" s="23">
        <v>10</v>
      </c>
      <c r="P166" s="23">
        <v>8</v>
      </c>
      <c r="Q166" s="23">
        <v>1</v>
      </c>
      <c r="R166" s="23">
        <v>1331</v>
      </c>
      <c r="S166" s="23">
        <v>5122</v>
      </c>
      <c r="T166" s="23">
        <v>0</v>
      </c>
      <c r="U166" s="23">
        <v>90</v>
      </c>
      <c r="V166" s="23">
        <v>235</v>
      </c>
      <c r="W166" s="45" t="s">
        <v>788</v>
      </c>
      <c r="X166" s="23" t="s">
        <v>789</v>
      </c>
    </row>
    <row r="167" s="10" customFormat="1" ht="101.25" spans="1:24">
      <c r="A167" s="20">
        <v>162</v>
      </c>
      <c r="B167" s="23" t="s">
        <v>102</v>
      </c>
      <c r="C167" s="23" t="s">
        <v>778</v>
      </c>
      <c r="D167" s="23" t="s">
        <v>779</v>
      </c>
      <c r="E167" s="23" t="s">
        <v>739</v>
      </c>
      <c r="F167" s="23" t="s">
        <v>784</v>
      </c>
      <c r="G167" s="23" t="s">
        <v>790</v>
      </c>
      <c r="H167" s="23" t="s">
        <v>117</v>
      </c>
      <c r="I167" s="23" t="s">
        <v>784</v>
      </c>
      <c r="J167" s="86">
        <v>46149</v>
      </c>
      <c r="K167" s="86">
        <v>46173</v>
      </c>
      <c r="L167" s="23" t="s">
        <v>784</v>
      </c>
      <c r="M167" s="23" t="s">
        <v>791</v>
      </c>
      <c r="N167" s="23">
        <v>20</v>
      </c>
      <c r="O167" s="23">
        <v>20</v>
      </c>
      <c r="P167" s="23">
        <v>0</v>
      </c>
      <c r="Q167" s="23">
        <v>1</v>
      </c>
      <c r="R167" s="23">
        <v>1331</v>
      </c>
      <c r="S167" s="23">
        <v>5122</v>
      </c>
      <c r="T167" s="23">
        <v>0</v>
      </c>
      <c r="U167" s="23">
        <v>90</v>
      </c>
      <c r="V167" s="23">
        <v>235</v>
      </c>
      <c r="W167" s="45" t="s">
        <v>772</v>
      </c>
      <c r="X167" s="23" t="s">
        <v>789</v>
      </c>
    </row>
    <row r="168" s="10" customFormat="1" ht="101.25" spans="1:24">
      <c r="A168" s="20">
        <v>163</v>
      </c>
      <c r="B168" s="23" t="s">
        <v>102</v>
      </c>
      <c r="C168" s="23" t="s">
        <v>114</v>
      </c>
      <c r="D168" s="23" t="s">
        <v>204</v>
      </c>
      <c r="E168" s="23" t="s">
        <v>739</v>
      </c>
      <c r="F168" s="23" t="s">
        <v>784</v>
      </c>
      <c r="G168" s="23" t="s">
        <v>792</v>
      </c>
      <c r="H168" s="23" t="s">
        <v>117</v>
      </c>
      <c r="I168" s="23" t="s">
        <v>793</v>
      </c>
      <c r="J168" s="87">
        <v>46027</v>
      </c>
      <c r="K168" s="87">
        <v>46086</v>
      </c>
      <c r="L168" s="23" t="s">
        <v>784</v>
      </c>
      <c r="M168" s="23" t="s">
        <v>794</v>
      </c>
      <c r="N168" s="23">
        <v>10</v>
      </c>
      <c r="O168" s="23">
        <v>5</v>
      </c>
      <c r="P168" s="23">
        <v>5</v>
      </c>
      <c r="Q168" s="23">
        <v>1</v>
      </c>
      <c r="R168" s="23">
        <v>76</v>
      </c>
      <c r="S168" s="23">
        <v>344</v>
      </c>
      <c r="T168" s="23">
        <v>0</v>
      </c>
      <c r="U168" s="23">
        <v>8</v>
      </c>
      <c r="V168" s="23">
        <v>19</v>
      </c>
      <c r="W168" s="45" t="s">
        <v>772</v>
      </c>
      <c r="X168" s="23" t="s">
        <v>795</v>
      </c>
    </row>
    <row r="169" s="10" customFormat="1" ht="101.25" spans="1:24">
      <c r="A169" s="20">
        <v>164</v>
      </c>
      <c r="B169" s="23" t="s">
        <v>133</v>
      </c>
      <c r="C169" s="20" t="s">
        <v>134</v>
      </c>
      <c r="D169" s="38" t="s">
        <v>165</v>
      </c>
      <c r="E169" s="23" t="s">
        <v>739</v>
      </c>
      <c r="F169" s="23" t="s">
        <v>784</v>
      </c>
      <c r="G169" s="23" t="s">
        <v>796</v>
      </c>
      <c r="H169" s="23" t="s">
        <v>117</v>
      </c>
      <c r="I169" s="23" t="s">
        <v>797</v>
      </c>
      <c r="J169" s="86">
        <v>46149</v>
      </c>
      <c r="K169" s="86">
        <v>46173</v>
      </c>
      <c r="L169" s="23" t="s">
        <v>784</v>
      </c>
      <c r="M169" s="23" t="s">
        <v>798</v>
      </c>
      <c r="N169" s="23">
        <v>60</v>
      </c>
      <c r="O169" s="23">
        <v>10</v>
      </c>
      <c r="P169" s="23">
        <v>50</v>
      </c>
      <c r="Q169" s="23">
        <v>1</v>
      </c>
      <c r="R169" s="23">
        <v>1331</v>
      </c>
      <c r="S169" s="23">
        <v>5122</v>
      </c>
      <c r="T169" s="23">
        <v>0</v>
      </c>
      <c r="U169" s="23">
        <v>90</v>
      </c>
      <c r="V169" s="23">
        <v>235</v>
      </c>
      <c r="W169" s="45" t="s">
        <v>772</v>
      </c>
      <c r="X169" s="23" t="s">
        <v>789</v>
      </c>
    </row>
    <row r="170" s="10" customFormat="1" ht="101.25" spans="1:24">
      <c r="A170" s="20">
        <v>165</v>
      </c>
      <c r="B170" s="23" t="s">
        <v>102</v>
      </c>
      <c r="C170" s="23" t="s">
        <v>126</v>
      </c>
      <c r="D170" s="23" t="s">
        <v>738</v>
      </c>
      <c r="E170" s="23" t="s">
        <v>739</v>
      </c>
      <c r="F170" s="23" t="s">
        <v>799</v>
      </c>
      <c r="G170" s="23" t="s">
        <v>741</v>
      </c>
      <c r="H170" s="23" t="s">
        <v>117</v>
      </c>
      <c r="I170" s="23" t="s">
        <v>800</v>
      </c>
      <c r="J170" s="87">
        <v>46305</v>
      </c>
      <c r="K170" s="87">
        <v>46325</v>
      </c>
      <c r="L170" s="23" t="s">
        <v>801</v>
      </c>
      <c r="M170" s="23" t="s">
        <v>802</v>
      </c>
      <c r="N170" s="23">
        <v>20</v>
      </c>
      <c r="O170" s="23">
        <v>20</v>
      </c>
      <c r="P170" s="23"/>
      <c r="Q170" s="23">
        <v>1</v>
      </c>
      <c r="R170" s="23">
        <v>1232</v>
      </c>
      <c r="S170" s="23">
        <v>4236</v>
      </c>
      <c r="T170" s="23">
        <v>1</v>
      </c>
      <c r="U170" s="23">
        <v>78</v>
      </c>
      <c r="V170" s="23">
        <v>206</v>
      </c>
      <c r="W170" s="45" t="s">
        <v>803</v>
      </c>
      <c r="X170" s="23" t="s">
        <v>804</v>
      </c>
    </row>
    <row r="171" s="10" customFormat="1" ht="101.25" spans="1:24">
      <c r="A171" s="20">
        <v>166</v>
      </c>
      <c r="B171" s="23" t="s">
        <v>102</v>
      </c>
      <c r="C171" s="23" t="s">
        <v>778</v>
      </c>
      <c r="D171" s="23" t="s">
        <v>779</v>
      </c>
      <c r="E171" s="23" t="s">
        <v>739</v>
      </c>
      <c r="F171" s="23" t="s">
        <v>799</v>
      </c>
      <c r="G171" s="23" t="s">
        <v>805</v>
      </c>
      <c r="H171" s="23" t="s">
        <v>117</v>
      </c>
      <c r="I171" s="23" t="s">
        <v>799</v>
      </c>
      <c r="J171" s="87">
        <v>46152</v>
      </c>
      <c r="K171" s="87">
        <v>46325</v>
      </c>
      <c r="L171" s="23" t="s">
        <v>801</v>
      </c>
      <c r="M171" s="23" t="s">
        <v>806</v>
      </c>
      <c r="N171" s="23">
        <v>50</v>
      </c>
      <c r="O171" s="23">
        <v>50</v>
      </c>
      <c r="P171" s="23"/>
      <c r="Q171" s="23">
        <v>1</v>
      </c>
      <c r="R171" s="23">
        <v>1232</v>
      </c>
      <c r="S171" s="23">
        <v>4236</v>
      </c>
      <c r="T171" s="23">
        <v>1</v>
      </c>
      <c r="U171" s="23">
        <v>78</v>
      </c>
      <c r="V171" s="23">
        <v>206</v>
      </c>
      <c r="W171" s="45" t="s">
        <v>803</v>
      </c>
      <c r="X171" s="23" t="s">
        <v>804</v>
      </c>
    </row>
    <row r="172" s="10" customFormat="1" ht="180" spans="1:24">
      <c r="A172" s="20">
        <v>167</v>
      </c>
      <c r="B172" s="23" t="s">
        <v>102</v>
      </c>
      <c r="C172" s="23" t="s">
        <v>114</v>
      </c>
      <c r="D172" s="23" t="s">
        <v>204</v>
      </c>
      <c r="E172" s="23" t="s">
        <v>739</v>
      </c>
      <c r="F172" s="23" t="s">
        <v>799</v>
      </c>
      <c r="G172" s="23" t="s">
        <v>807</v>
      </c>
      <c r="H172" s="23" t="s">
        <v>117</v>
      </c>
      <c r="I172" s="23" t="s">
        <v>808</v>
      </c>
      <c r="J172" s="87">
        <v>46295</v>
      </c>
      <c r="K172" s="87">
        <v>46325</v>
      </c>
      <c r="L172" s="23" t="s">
        <v>801</v>
      </c>
      <c r="M172" s="23" t="s">
        <v>809</v>
      </c>
      <c r="N172" s="23">
        <v>24</v>
      </c>
      <c r="O172" s="23">
        <v>10</v>
      </c>
      <c r="P172" s="23">
        <v>14</v>
      </c>
      <c r="Q172" s="23">
        <v>1</v>
      </c>
      <c r="R172" s="23">
        <v>21</v>
      </c>
      <c r="S172" s="23">
        <v>65</v>
      </c>
      <c r="T172" s="23">
        <v>1</v>
      </c>
      <c r="U172" s="23">
        <v>3</v>
      </c>
      <c r="V172" s="23">
        <v>8</v>
      </c>
      <c r="W172" s="45" t="s">
        <v>810</v>
      </c>
      <c r="X172" s="23" t="s">
        <v>810</v>
      </c>
    </row>
    <row r="173" s="10" customFormat="1" ht="101.25" spans="1:24">
      <c r="A173" s="20">
        <v>168</v>
      </c>
      <c r="B173" s="23" t="s">
        <v>102</v>
      </c>
      <c r="C173" s="23" t="s">
        <v>114</v>
      </c>
      <c r="D173" s="23" t="s">
        <v>204</v>
      </c>
      <c r="E173" s="23" t="s">
        <v>739</v>
      </c>
      <c r="F173" s="23" t="s">
        <v>799</v>
      </c>
      <c r="G173" s="23" t="s">
        <v>811</v>
      </c>
      <c r="H173" s="23" t="s">
        <v>117</v>
      </c>
      <c r="I173" s="23" t="s">
        <v>812</v>
      </c>
      <c r="J173" s="87">
        <v>46295</v>
      </c>
      <c r="K173" s="87">
        <v>46325</v>
      </c>
      <c r="L173" s="23" t="s">
        <v>801</v>
      </c>
      <c r="M173" s="23" t="s">
        <v>813</v>
      </c>
      <c r="N173" s="23">
        <v>22</v>
      </c>
      <c r="O173" s="23">
        <v>20</v>
      </c>
      <c r="P173" s="23">
        <v>2</v>
      </c>
      <c r="Q173" s="23">
        <v>1</v>
      </c>
      <c r="R173" s="23">
        <v>43</v>
      </c>
      <c r="S173" s="23">
        <v>135</v>
      </c>
      <c r="T173" s="23">
        <v>1</v>
      </c>
      <c r="U173" s="23">
        <v>5</v>
      </c>
      <c r="V173" s="23">
        <v>12</v>
      </c>
      <c r="W173" s="45" t="s">
        <v>814</v>
      </c>
      <c r="X173" s="23" t="s">
        <v>814</v>
      </c>
    </row>
    <row r="174" s="10" customFormat="1" ht="112.5" spans="1:24">
      <c r="A174" s="20">
        <v>169</v>
      </c>
      <c r="B174" s="23" t="s">
        <v>102</v>
      </c>
      <c r="C174" s="23" t="s">
        <v>126</v>
      </c>
      <c r="D174" s="23" t="s">
        <v>815</v>
      </c>
      <c r="E174" s="23" t="s">
        <v>739</v>
      </c>
      <c r="F174" s="23" t="s">
        <v>799</v>
      </c>
      <c r="G174" s="23" t="s">
        <v>816</v>
      </c>
      <c r="H174" s="23" t="s">
        <v>117</v>
      </c>
      <c r="I174" s="23" t="s">
        <v>812</v>
      </c>
      <c r="J174" s="87">
        <v>46297</v>
      </c>
      <c r="K174" s="87">
        <v>46386</v>
      </c>
      <c r="L174" s="23" t="s">
        <v>801</v>
      </c>
      <c r="M174" s="23" t="s">
        <v>817</v>
      </c>
      <c r="N174" s="23">
        <v>50</v>
      </c>
      <c r="O174" s="23">
        <v>50</v>
      </c>
      <c r="P174" s="23"/>
      <c r="Q174" s="23">
        <v>1</v>
      </c>
      <c r="R174" s="23">
        <v>1232</v>
      </c>
      <c r="S174" s="23">
        <v>4236</v>
      </c>
      <c r="T174" s="23">
        <v>1</v>
      </c>
      <c r="U174" s="23">
        <v>78</v>
      </c>
      <c r="V174" s="23">
        <v>206</v>
      </c>
      <c r="W174" s="45" t="s">
        <v>803</v>
      </c>
      <c r="X174" s="23" t="s">
        <v>804</v>
      </c>
    </row>
    <row r="175" s="10" customFormat="1" ht="56.25" spans="1:24">
      <c r="A175" s="20">
        <v>170</v>
      </c>
      <c r="B175" s="23" t="s">
        <v>102</v>
      </c>
      <c r="C175" s="23" t="s">
        <v>114</v>
      </c>
      <c r="D175" s="23" t="s">
        <v>204</v>
      </c>
      <c r="E175" s="23" t="s">
        <v>739</v>
      </c>
      <c r="F175" s="23" t="s">
        <v>818</v>
      </c>
      <c r="G175" s="23" t="s">
        <v>819</v>
      </c>
      <c r="H175" s="23" t="s">
        <v>117</v>
      </c>
      <c r="I175" s="23" t="s">
        <v>820</v>
      </c>
      <c r="J175" s="86">
        <v>46266</v>
      </c>
      <c r="K175" s="86">
        <v>46327</v>
      </c>
      <c r="L175" s="23" t="s">
        <v>818</v>
      </c>
      <c r="M175" s="23" t="s">
        <v>821</v>
      </c>
      <c r="N175" s="23">
        <v>6.2</v>
      </c>
      <c r="O175" s="23">
        <v>5</v>
      </c>
      <c r="P175" s="23">
        <v>1.2</v>
      </c>
      <c r="Q175" s="23">
        <v>1</v>
      </c>
      <c r="R175" s="23">
        <v>62</v>
      </c>
      <c r="S175" s="23">
        <v>224</v>
      </c>
      <c r="T175" s="23">
        <v>1</v>
      </c>
      <c r="U175" s="23">
        <v>12</v>
      </c>
      <c r="V175" s="23">
        <v>31</v>
      </c>
      <c r="W175" s="45" t="s">
        <v>822</v>
      </c>
      <c r="X175" s="23" t="s">
        <v>823</v>
      </c>
    </row>
    <row r="176" s="10" customFormat="1" ht="56.25" spans="1:24">
      <c r="A176" s="20">
        <v>171</v>
      </c>
      <c r="B176" s="23" t="s">
        <v>102</v>
      </c>
      <c r="C176" s="23" t="s">
        <v>114</v>
      </c>
      <c r="D176" s="23" t="s">
        <v>204</v>
      </c>
      <c r="E176" s="23" t="s">
        <v>739</v>
      </c>
      <c r="F176" s="23" t="s">
        <v>818</v>
      </c>
      <c r="G176" s="23" t="s">
        <v>824</v>
      </c>
      <c r="H176" s="23" t="s">
        <v>117</v>
      </c>
      <c r="I176" s="23" t="s">
        <v>825</v>
      </c>
      <c r="J176" s="86">
        <v>46204</v>
      </c>
      <c r="K176" s="86">
        <v>46235</v>
      </c>
      <c r="L176" s="23" t="s">
        <v>818</v>
      </c>
      <c r="M176" s="23" t="s">
        <v>826</v>
      </c>
      <c r="N176" s="23">
        <v>6</v>
      </c>
      <c r="O176" s="23">
        <v>5</v>
      </c>
      <c r="P176" s="23">
        <v>1</v>
      </c>
      <c r="Q176" s="23">
        <v>1</v>
      </c>
      <c r="R176" s="23">
        <v>31</v>
      </c>
      <c r="S176" s="23">
        <v>112</v>
      </c>
      <c r="T176" s="23">
        <v>1</v>
      </c>
      <c r="U176" s="23">
        <v>1</v>
      </c>
      <c r="V176" s="23">
        <v>3</v>
      </c>
      <c r="W176" s="45" t="s">
        <v>827</v>
      </c>
      <c r="X176" s="23" t="s">
        <v>828</v>
      </c>
    </row>
    <row r="177" s="10" customFormat="1" ht="56.25" spans="1:24">
      <c r="A177" s="20">
        <v>172</v>
      </c>
      <c r="B177" s="23" t="s">
        <v>102</v>
      </c>
      <c r="C177" s="23" t="s">
        <v>114</v>
      </c>
      <c r="D177" s="23" t="s">
        <v>204</v>
      </c>
      <c r="E177" s="23" t="s">
        <v>739</v>
      </c>
      <c r="F177" s="23" t="s">
        <v>818</v>
      </c>
      <c r="G177" s="23" t="s">
        <v>829</v>
      </c>
      <c r="H177" s="23" t="s">
        <v>830</v>
      </c>
      <c r="I177" s="23" t="s">
        <v>831</v>
      </c>
      <c r="J177" s="87">
        <v>46235</v>
      </c>
      <c r="K177" s="87">
        <v>46266</v>
      </c>
      <c r="L177" s="23" t="s">
        <v>818</v>
      </c>
      <c r="M177" s="23" t="s">
        <v>832</v>
      </c>
      <c r="N177" s="23">
        <v>2.5</v>
      </c>
      <c r="O177" s="23">
        <v>2</v>
      </c>
      <c r="P177" s="23">
        <v>0.5</v>
      </c>
      <c r="Q177" s="23">
        <v>1</v>
      </c>
      <c r="R177" s="23">
        <v>65</v>
      </c>
      <c r="S177" s="23">
        <v>219</v>
      </c>
      <c r="T177" s="23">
        <v>1</v>
      </c>
      <c r="U177" s="23">
        <v>8</v>
      </c>
      <c r="V177" s="23">
        <v>17</v>
      </c>
      <c r="W177" s="45" t="s">
        <v>833</v>
      </c>
      <c r="X177" s="23" t="s">
        <v>834</v>
      </c>
    </row>
    <row r="178" s="10" customFormat="1" ht="78.75" spans="1:24">
      <c r="A178" s="20">
        <v>173</v>
      </c>
      <c r="B178" s="23" t="s">
        <v>102</v>
      </c>
      <c r="C178" s="23" t="s">
        <v>778</v>
      </c>
      <c r="D178" s="23" t="s">
        <v>779</v>
      </c>
      <c r="E178" s="23" t="s">
        <v>739</v>
      </c>
      <c r="F178" s="23" t="s">
        <v>818</v>
      </c>
      <c r="G178" s="23" t="s">
        <v>835</v>
      </c>
      <c r="H178" s="23" t="s">
        <v>117</v>
      </c>
      <c r="I178" s="23" t="s">
        <v>818</v>
      </c>
      <c r="J178" s="87">
        <v>46082</v>
      </c>
      <c r="K178" s="87">
        <v>46113</v>
      </c>
      <c r="L178" s="23" t="s">
        <v>818</v>
      </c>
      <c r="M178" s="23" t="s">
        <v>836</v>
      </c>
      <c r="N178" s="23">
        <v>28</v>
      </c>
      <c r="O178" s="23">
        <v>20</v>
      </c>
      <c r="P178" s="23">
        <v>8</v>
      </c>
      <c r="Q178" s="23">
        <v>1</v>
      </c>
      <c r="R178" s="23">
        <v>1123</v>
      </c>
      <c r="S178" s="23">
        <v>4539</v>
      </c>
      <c r="T178" s="23">
        <v>1</v>
      </c>
      <c r="U178" s="23">
        <v>103</v>
      </c>
      <c r="V178" s="23">
        <v>262</v>
      </c>
      <c r="W178" s="45" t="s">
        <v>837</v>
      </c>
      <c r="X178" s="23" t="s">
        <v>838</v>
      </c>
    </row>
    <row r="179" s="10" customFormat="1" ht="78.75" spans="1:24">
      <c r="A179" s="20">
        <v>174</v>
      </c>
      <c r="B179" s="23" t="s">
        <v>102</v>
      </c>
      <c r="C179" s="23" t="s">
        <v>126</v>
      </c>
      <c r="D179" s="23" t="s">
        <v>358</v>
      </c>
      <c r="E179" s="23" t="s">
        <v>739</v>
      </c>
      <c r="F179" s="23" t="s">
        <v>818</v>
      </c>
      <c r="G179" s="23" t="s">
        <v>839</v>
      </c>
      <c r="H179" s="23" t="s">
        <v>117</v>
      </c>
      <c r="I179" s="23" t="s">
        <v>840</v>
      </c>
      <c r="J179" s="87">
        <v>46113</v>
      </c>
      <c r="K179" s="87">
        <v>46235</v>
      </c>
      <c r="L179" s="23" t="s">
        <v>818</v>
      </c>
      <c r="M179" s="23" t="s">
        <v>841</v>
      </c>
      <c r="N179" s="23">
        <v>350</v>
      </c>
      <c r="O179" s="23">
        <v>50</v>
      </c>
      <c r="P179" s="23">
        <v>300</v>
      </c>
      <c r="Q179" s="23">
        <v>1</v>
      </c>
      <c r="R179" s="23">
        <v>1123</v>
      </c>
      <c r="S179" s="23">
        <v>4539</v>
      </c>
      <c r="T179" s="23">
        <v>1</v>
      </c>
      <c r="U179" s="23">
        <v>103</v>
      </c>
      <c r="V179" s="23">
        <v>262</v>
      </c>
      <c r="W179" s="45" t="s">
        <v>837</v>
      </c>
      <c r="X179" s="23" t="s">
        <v>838</v>
      </c>
    </row>
    <row r="180" s="10" customFormat="1" ht="78.75" spans="1:24">
      <c r="A180" s="20">
        <v>175</v>
      </c>
      <c r="B180" s="23" t="s">
        <v>102</v>
      </c>
      <c r="C180" s="23" t="s">
        <v>126</v>
      </c>
      <c r="D180" s="23" t="s">
        <v>738</v>
      </c>
      <c r="E180" s="23" t="s">
        <v>739</v>
      </c>
      <c r="F180" s="23" t="s">
        <v>818</v>
      </c>
      <c r="G180" s="23" t="s">
        <v>842</v>
      </c>
      <c r="H180" s="23" t="s">
        <v>117</v>
      </c>
      <c r="I180" s="23" t="s">
        <v>818</v>
      </c>
      <c r="J180" s="87">
        <v>46204</v>
      </c>
      <c r="K180" s="87">
        <v>46235</v>
      </c>
      <c r="L180" s="23" t="s">
        <v>818</v>
      </c>
      <c r="M180" s="23" t="s">
        <v>843</v>
      </c>
      <c r="N180" s="23">
        <v>120</v>
      </c>
      <c r="O180" s="23">
        <v>20</v>
      </c>
      <c r="P180" s="23">
        <v>100</v>
      </c>
      <c r="Q180" s="23">
        <v>1</v>
      </c>
      <c r="R180" s="23">
        <v>1123</v>
      </c>
      <c r="S180" s="23">
        <v>4539</v>
      </c>
      <c r="T180" s="23">
        <v>1</v>
      </c>
      <c r="U180" s="23">
        <v>103</v>
      </c>
      <c r="V180" s="23">
        <v>262</v>
      </c>
      <c r="W180" s="45" t="s">
        <v>837</v>
      </c>
      <c r="X180" s="23" t="s">
        <v>838</v>
      </c>
    </row>
    <row r="181" s="10" customFormat="1" ht="101.25" spans="1:24">
      <c r="A181" s="20">
        <v>176</v>
      </c>
      <c r="B181" s="23" t="s">
        <v>102</v>
      </c>
      <c r="C181" s="23" t="s">
        <v>126</v>
      </c>
      <c r="D181" s="23" t="s">
        <v>815</v>
      </c>
      <c r="E181" s="23" t="s">
        <v>739</v>
      </c>
      <c r="F181" s="23" t="s">
        <v>844</v>
      </c>
      <c r="G181" s="23" t="s">
        <v>845</v>
      </c>
      <c r="H181" s="23" t="s">
        <v>117</v>
      </c>
      <c r="I181" s="23" t="s">
        <v>844</v>
      </c>
      <c r="J181" s="86">
        <v>46082</v>
      </c>
      <c r="K181" s="86">
        <v>46142</v>
      </c>
      <c r="L181" s="23" t="s">
        <v>844</v>
      </c>
      <c r="M181" s="23" t="s">
        <v>846</v>
      </c>
      <c r="N181" s="23">
        <v>5</v>
      </c>
      <c r="O181" s="23">
        <v>5</v>
      </c>
      <c r="P181" s="23">
        <v>0</v>
      </c>
      <c r="Q181" s="23">
        <v>1</v>
      </c>
      <c r="R181" s="23">
        <v>1108</v>
      </c>
      <c r="S181" s="23">
        <v>4108</v>
      </c>
      <c r="T181" s="23">
        <v>0</v>
      </c>
      <c r="U181" s="23">
        <v>54</v>
      </c>
      <c r="V181" s="23">
        <v>152</v>
      </c>
      <c r="W181" s="45" t="s">
        <v>772</v>
      </c>
      <c r="X181" s="23" t="s">
        <v>847</v>
      </c>
    </row>
    <row r="182" s="10" customFormat="1" ht="56.25" spans="1:24">
      <c r="A182" s="20">
        <v>177</v>
      </c>
      <c r="B182" s="23" t="s">
        <v>102</v>
      </c>
      <c r="C182" s="23" t="s">
        <v>114</v>
      </c>
      <c r="D182" s="23" t="s">
        <v>204</v>
      </c>
      <c r="E182" s="23" t="s">
        <v>739</v>
      </c>
      <c r="F182" s="23" t="s">
        <v>844</v>
      </c>
      <c r="G182" s="23" t="s">
        <v>848</v>
      </c>
      <c r="H182" s="23" t="s">
        <v>117</v>
      </c>
      <c r="I182" s="23" t="s">
        <v>849</v>
      </c>
      <c r="J182" s="86">
        <v>46082</v>
      </c>
      <c r="K182" s="86">
        <v>46142</v>
      </c>
      <c r="L182" s="23" t="s">
        <v>844</v>
      </c>
      <c r="M182" s="23" t="s">
        <v>850</v>
      </c>
      <c r="N182" s="23">
        <v>4</v>
      </c>
      <c r="O182" s="23">
        <v>4</v>
      </c>
      <c r="P182" s="23">
        <v>0</v>
      </c>
      <c r="Q182" s="23">
        <v>1</v>
      </c>
      <c r="R182" s="23">
        <v>48</v>
      </c>
      <c r="S182" s="23">
        <v>175</v>
      </c>
      <c r="T182" s="23">
        <v>0</v>
      </c>
      <c r="U182" s="23">
        <v>3</v>
      </c>
      <c r="V182" s="23">
        <v>8</v>
      </c>
      <c r="W182" s="45" t="s">
        <v>851</v>
      </c>
      <c r="X182" s="23" t="s">
        <v>847</v>
      </c>
    </row>
    <row r="183" s="10" customFormat="1" ht="56.25" spans="1:24">
      <c r="A183" s="20">
        <v>178</v>
      </c>
      <c r="B183" s="23" t="s">
        <v>102</v>
      </c>
      <c r="C183" s="23" t="s">
        <v>114</v>
      </c>
      <c r="D183" s="23" t="s">
        <v>204</v>
      </c>
      <c r="E183" s="23" t="s">
        <v>739</v>
      </c>
      <c r="F183" s="23" t="s">
        <v>844</v>
      </c>
      <c r="G183" s="23" t="s">
        <v>852</v>
      </c>
      <c r="H183" s="23" t="s">
        <v>117</v>
      </c>
      <c r="I183" s="23" t="s">
        <v>844</v>
      </c>
      <c r="J183" s="86">
        <v>46023</v>
      </c>
      <c r="K183" s="86">
        <v>46142</v>
      </c>
      <c r="L183" s="23" t="s">
        <v>844</v>
      </c>
      <c r="M183" s="23" t="s">
        <v>853</v>
      </c>
      <c r="N183" s="23">
        <v>20</v>
      </c>
      <c r="O183" s="23">
        <v>20</v>
      </c>
      <c r="P183" s="23">
        <v>0</v>
      </c>
      <c r="Q183" s="23">
        <v>1</v>
      </c>
      <c r="R183" s="23">
        <v>1108</v>
      </c>
      <c r="S183" s="23">
        <v>4108</v>
      </c>
      <c r="T183" s="23">
        <v>0</v>
      </c>
      <c r="U183" s="23">
        <v>54</v>
      </c>
      <c r="V183" s="23">
        <v>152</v>
      </c>
      <c r="W183" s="45" t="s">
        <v>851</v>
      </c>
      <c r="X183" s="23" t="s">
        <v>847</v>
      </c>
    </row>
    <row r="184" s="10" customFormat="1" ht="33.75" spans="1:24">
      <c r="A184" s="20">
        <v>179</v>
      </c>
      <c r="B184" s="23" t="s">
        <v>102</v>
      </c>
      <c r="C184" s="23" t="s">
        <v>126</v>
      </c>
      <c r="D184" s="23" t="s">
        <v>738</v>
      </c>
      <c r="E184" s="23" t="s">
        <v>739</v>
      </c>
      <c r="F184" s="23" t="s">
        <v>854</v>
      </c>
      <c r="G184" s="23" t="s">
        <v>855</v>
      </c>
      <c r="H184" s="23" t="s">
        <v>117</v>
      </c>
      <c r="I184" s="23" t="s">
        <v>856</v>
      </c>
      <c r="J184" s="23">
        <v>2025.12</v>
      </c>
      <c r="K184" s="23">
        <v>2026.03</v>
      </c>
      <c r="L184" s="23" t="s">
        <v>857</v>
      </c>
      <c r="M184" s="23" t="s">
        <v>858</v>
      </c>
      <c r="N184" s="23">
        <v>20</v>
      </c>
      <c r="O184" s="23">
        <v>20</v>
      </c>
      <c r="P184" s="23">
        <v>0</v>
      </c>
      <c r="Q184" s="23">
        <v>1</v>
      </c>
      <c r="R184" s="23">
        <v>120</v>
      </c>
      <c r="S184" s="23">
        <v>340</v>
      </c>
      <c r="T184" s="23">
        <v>1</v>
      </c>
      <c r="U184" s="23">
        <v>8</v>
      </c>
      <c r="V184" s="23">
        <v>20</v>
      </c>
      <c r="W184" s="45" t="s">
        <v>859</v>
      </c>
      <c r="X184" s="23" t="s">
        <v>859</v>
      </c>
    </row>
    <row r="185" s="10" customFormat="1" ht="146.25" spans="1:24">
      <c r="A185" s="20">
        <v>180</v>
      </c>
      <c r="B185" s="23" t="s">
        <v>102</v>
      </c>
      <c r="C185" s="23" t="s">
        <v>126</v>
      </c>
      <c r="D185" s="23" t="s">
        <v>738</v>
      </c>
      <c r="E185" s="23" t="s">
        <v>739</v>
      </c>
      <c r="F185" s="23" t="s">
        <v>860</v>
      </c>
      <c r="G185" s="23" t="s">
        <v>861</v>
      </c>
      <c r="H185" s="23" t="s">
        <v>117</v>
      </c>
      <c r="I185" s="23" t="s">
        <v>860</v>
      </c>
      <c r="J185" s="23" t="s">
        <v>862</v>
      </c>
      <c r="K185" s="23" t="s">
        <v>863</v>
      </c>
      <c r="L185" s="23" t="s">
        <v>860</v>
      </c>
      <c r="M185" s="23" t="s">
        <v>864</v>
      </c>
      <c r="N185" s="23">
        <v>40</v>
      </c>
      <c r="O185" s="23">
        <v>30</v>
      </c>
      <c r="P185" s="23">
        <v>10</v>
      </c>
      <c r="Q185" s="23">
        <v>1</v>
      </c>
      <c r="R185" s="23">
        <v>1226</v>
      </c>
      <c r="S185" s="23">
        <v>4750</v>
      </c>
      <c r="T185" s="23">
        <v>0</v>
      </c>
      <c r="U185" s="23">
        <v>68</v>
      </c>
      <c r="V185" s="23">
        <v>166</v>
      </c>
      <c r="W185" s="45" t="s">
        <v>865</v>
      </c>
      <c r="X185" s="23" t="s">
        <v>866</v>
      </c>
    </row>
    <row r="186" s="10" customFormat="1" ht="101.25" spans="1:24">
      <c r="A186" s="20">
        <v>181</v>
      </c>
      <c r="B186" s="23" t="s">
        <v>102</v>
      </c>
      <c r="C186" s="23" t="s">
        <v>778</v>
      </c>
      <c r="D186" s="23" t="s">
        <v>779</v>
      </c>
      <c r="E186" s="23" t="s">
        <v>739</v>
      </c>
      <c r="F186" s="23" t="s">
        <v>860</v>
      </c>
      <c r="G186" s="23" t="s">
        <v>867</v>
      </c>
      <c r="H186" s="23" t="s">
        <v>117</v>
      </c>
      <c r="I186" s="23" t="s">
        <v>860</v>
      </c>
      <c r="J186" s="23" t="s">
        <v>479</v>
      </c>
      <c r="K186" s="23" t="s">
        <v>863</v>
      </c>
      <c r="L186" s="23" t="s">
        <v>860</v>
      </c>
      <c r="M186" s="23" t="s">
        <v>791</v>
      </c>
      <c r="N186" s="23">
        <v>26</v>
      </c>
      <c r="O186" s="23">
        <v>20</v>
      </c>
      <c r="P186" s="23">
        <v>6</v>
      </c>
      <c r="Q186" s="23">
        <v>1</v>
      </c>
      <c r="R186" s="23">
        <v>1226</v>
      </c>
      <c r="S186" s="23">
        <v>4750</v>
      </c>
      <c r="T186" s="23">
        <v>0</v>
      </c>
      <c r="U186" s="23">
        <v>68</v>
      </c>
      <c r="V186" s="23">
        <v>166</v>
      </c>
      <c r="W186" s="45" t="s">
        <v>772</v>
      </c>
      <c r="X186" s="23" t="s">
        <v>866</v>
      </c>
    </row>
    <row r="187" s="10" customFormat="1" ht="45" spans="1:24">
      <c r="A187" s="20">
        <v>182</v>
      </c>
      <c r="B187" s="23" t="s">
        <v>133</v>
      </c>
      <c r="C187" s="23" t="s">
        <v>134</v>
      </c>
      <c r="D187" s="38" t="s">
        <v>165</v>
      </c>
      <c r="E187" s="23" t="s">
        <v>739</v>
      </c>
      <c r="F187" s="23" t="s">
        <v>860</v>
      </c>
      <c r="G187" s="23" t="s">
        <v>868</v>
      </c>
      <c r="H187" s="23" t="s">
        <v>117</v>
      </c>
      <c r="I187" s="23" t="s">
        <v>869</v>
      </c>
      <c r="J187" s="23" t="s">
        <v>870</v>
      </c>
      <c r="K187" s="23" t="s">
        <v>871</v>
      </c>
      <c r="L187" s="23" t="s">
        <v>860</v>
      </c>
      <c r="M187" s="23" t="s">
        <v>872</v>
      </c>
      <c r="N187" s="23">
        <v>10</v>
      </c>
      <c r="O187" s="23">
        <v>8</v>
      </c>
      <c r="P187" s="23">
        <v>2</v>
      </c>
      <c r="Q187" s="23">
        <v>1</v>
      </c>
      <c r="R187" s="23">
        <v>28</v>
      </c>
      <c r="S187" s="23">
        <v>150</v>
      </c>
      <c r="T187" s="23">
        <v>0</v>
      </c>
      <c r="U187" s="23">
        <v>2</v>
      </c>
      <c r="V187" s="23">
        <v>5</v>
      </c>
      <c r="W187" s="45" t="s">
        <v>873</v>
      </c>
      <c r="X187" s="23" t="s">
        <v>874</v>
      </c>
    </row>
    <row r="188" s="10" customFormat="1" ht="123.75" spans="1:24">
      <c r="A188" s="20">
        <v>183</v>
      </c>
      <c r="B188" s="23" t="s">
        <v>102</v>
      </c>
      <c r="C188" s="23" t="s">
        <v>114</v>
      </c>
      <c r="D188" s="23" t="s">
        <v>204</v>
      </c>
      <c r="E188" s="23" t="s">
        <v>739</v>
      </c>
      <c r="F188" s="23" t="s">
        <v>875</v>
      </c>
      <c r="G188" s="23" t="s">
        <v>876</v>
      </c>
      <c r="H188" s="23" t="s">
        <v>117</v>
      </c>
      <c r="I188" s="23" t="s">
        <v>877</v>
      </c>
      <c r="J188" s="44">
        <v>46235</v>
      </c>
      <c r="K188" s="44">
        <v>46325</v>
      </c>
      <c r="L188" s="23" t="s">
        <v>875</v>
      </c>
      <c r="M188" s="23" t="s">
        <v>878</v>
      </c>
      <c r="N188" s="23">
        <v>8</v>
      </c>
      <c r="O188" s="23">
        <v>5</v>
      </c>
      <c r="P188" s="23">
        <v>3</v>
      </c>
      <c r="Q188" s="23">
        <v>1</v>
      </c>
      <c r="R188" s="23">
        <v>60</v>
      </c>
      <c r="S188" s="23">
        <v>200</v>
      </c>
      <c r="T188" s="23">
        <v>5</v>
      </c>
      <c r="U188" s="23">
        <v>17</v>
      </c>
      <c r="V188" s="23">
        <v>0</v>
      </c>
      <c r="W188" s="45" t="s">
        <v>879</v>
      </c>
      <c r="X188" s="23" t="s">
        <v>880</v>
      </c>
    </row>
    <row r="189" s="10" customFormat="1" ht="90" spans="1:24">
      <c r="A189" s="20">
        <v>184</v>
      </c>
      <c r="B189" s="72" t="s">
        <v>133</v>
      </c>
      <c r="C189" s="72" t="s">
        <v>134</v>
      </c>
      <c r="D189" s="72" t="s">
        <v>165</v>
      </c>
      <c r="E189" s="23" t="s">
        <v>739</v>
      </c>
      <c r="F189" s="72" t="s">
        <v>875</v>
      </c>
      <c r="G189" s="72" t="s">
        <v>881</v>
      </c>
      <c r="H189" s="72" t="s">
        <v>117</v>
      </c>
      <c r="I189" s="72" t="s">
        <v>882</v>
      </c>
      <c r="J189" s="88">
        <v>46235</v>
      </c>
      <c r="K189" s="88">
        <v>46325</v>
      </c>
      <c r="L189" s="72" t="s">
        <v>875</v>
      </c>
      <c r="M189" s="72" t="s">
        <v>883</v>
      </c>
      <c r="N189" s="72">
        <v>35</v>
      </c>
      <c r="O189" s="72">
        <v>20</v>
      </c>
      <c r="P189" s="72">
        <v>15</v>
      </c>
      <c r="Q189" s="72">
        <v>1</v>
      </c>
      <c r="R189" s="72">
        <v>10</v>
      </c>
      <c r="S189" s="72">
        <v>40</v>
      </c>
      <c r="T189" s="72">
        <v>1</v>
      </c>
      <c r="U189" s="72">
        <v>1</v>
      </c>
      <c r="V189" s="72">
        <v>158</v>
      </c>
      <c r="W189" s="89" t="s">
        <v>884</v>
      </c>
      <c r="X189" s="23" t="s">
        <v>885</v>
      </c>
    </row>
    <row r="190" s="10" customFormat="1" ht="56.25" spans="1:24">
      <c r="A190" s="20">
        <v>185</v>
      </c>
      <c r="B190" s="23" t="s">
        <v>102</v>
      </c>
      <c r="C190" s="23" t="s">
        <v>126</v>
      </c>
      <c r="D190" s="90" t="s">
        <v>358</v>
      </c>
      <c r="E190" s="23" t="s">
        <v>739</v>
      </c>
      <c r="F190" s="23"/>
      <c r="G190" s="23" t="s">
        <v>886</v>
      </c>
      <c r="H190" s="23" t="s">
        <v>117</v>
      </c>
      <c r="I190" s="23" t="s">
        <v>887</v>
      </c>
      <c r="J190" s="23">
        <v>2026.05</v>
      </c>
      <c r="K190" s="70">
        <v>2026.1</v>
      </c>
      <c r="L190" s="23" t="s">
        <v>888</v>
      </c>
      <c r="M190" s="23" t="s">
        <v>889</v>
      </c>
      <c r="N190" s="23"/>
      <c r="O190" s="23">
        <v>20</v>
      </c>
      <c r="P190" s="23"/>
      <c r="Q190" s="23">
        <v>10</v>
      </c>
      <c r="R190" s="23">
        <v>587</v>
      </c>
      <c r="S190" s="23">
        <v>1500</v>
      </c>
      <c r="T190" s="23"/>
      <c r="U190" s="23">
        <v>104</v>
      </c>
      <c r="V190" s="23">
        <v>251</v>
      </c>
      <c r="W190" s="45" t="s">
        <v>890</v>
      </c>
      <c r="X190" s="23"/>
    </row>
    <row r="191" s="10" customFormat="1" ht="67.5" spans="1:24">
      <c r="A191" s="20">
        <v>186</v>
      </c>
      <c r="B191" s="20" t="s">
        <v>81</v>
      </c>
      <c r="C191" s="20" t="s">
        <v>98</v>
      </c>
      <c r="D191" s="20" t="s">
        <v>257</v>
      </c>
      <c r="E191" s="23" t="s">
        <v>739</v>
      </c>
      <c r="F191" s="23" t="s">
        <v>739</v>
      </c>
      <c r="G191" s="23" t="s">
        <v>260</v>
      </c>
      <c r="H191" s="71" t="s">
        <v>85</v>
      </c>
      <c r="I191" s="23" t="s">
        <v>887</v>
      </c>
      <c r="J191" s="23">
        <v>2026.8</v>
      </c>
      <c r="K191" s="70">
        <v>2026.12</v>
      </c>
      <c r="L191" s="23" t="s">
        <v>888</v>
      </c>
      <c r="M191" s="23" t="s">
        <v>891</v>
      </c>
      <c r="N191" s="91"/>
      <c r="O191" s="91">
        <v>25</v>
      </c>
      <c r="P191" s="91"/>
      <c r="Q191" s="91">
        <v>10</v>
      </c>
      <c r="R191" s="23">
        <v>587</v>
      </c>
      <c r="S191" s="23">
        <v>1500</v>
      </c>
      <c r="T191" s="91"/>
      <c r="U191" s="91">
        <v>104</v>
      </c>
      <c r="V191" s="91">
        <v>251</v>
      </c>
      <c r="W191" s="45" t="s">
        <v>892</v>
      </c>
      <c r="X191" s="23"/>
    </row>
    <row r="192" s="11" customFormat="1" ht="67.5" spans="1:24">
      <c r="A192" s="20">
        <v>187</v>
      </c>
      <c r="B192" s="20" t="s">
        <v>102</v>
      </c>
      <c r="C192" s="20" t="s">
        <v>126</v>
      </c>
      <c r="D192" s="20" t="s">
        <v>127</v>
      </c>
      <c r="E192" s="20" t="s">
        <v>893</v>
      </c>
      <c r="F192" s="20" t="s">
        <v>894</v>
      </c>
      <c r="G192" s="20" t="s">
        <v>895</v>
      </c>
      <c r="H192" s="20" t="s">
        <v>117</v>
      </c>
      <c r="I192" s="20" t="s">
        <v>894</v>
      </c>
      <c r="J192" s="87">
        <v>46096</v>
      </c>
      <c r="K192" s="87">
        <v>46192</v>
      </c>
      <c r="L192" s="20" t="s">
        <v>894</v>
      </c>
      <c r="M192" s="20" t="s">
        <v>896</v>
      </c>
      <c r="N192" s="20">
        <v>65</v>
      </c>
      <c r="O192" s="20">
        <v>50</v>
      </c>
      <c r="P192" s="20">
        <v>15</v>
      </c>
      <c r="Q192" s="20">
        <v>1</v>
      </c>
      <c r="R192" s="20">
        <v>47</v>
      </c>
      <c r="S192" s="20">
        <v>152</v>
      </c>
      <c r="T192" s="20"/>
      <c r="U192" s="20">
        <v>47</v>
      </c>
      <c r="V192" s="20">
        <v>152</v>
      </c>
      <c r="W192" s="24" t="s">
        <v>897</v>
      </c>
      <c r="X192" s="20" t="s">
        <v>898</v>
      </c>
    </row>
    <row r="193" s="11" customFormat="1" ht="112.5" spans="1:26">
      <c r="A193" s="20">
        <v>188</v>
      </c>
      <c r="B193" s="20" t="s">
        <v>133</v>
      </c>
      <c r="C193" s="20" t="s">
        <v>134</v>
      </c>
      <c r="D193" s="38" t="s">
        <v>165</v>
      </c>
      <c r="E193" s="20" t="s">
        <v>893</v>
      </c>
      <c r="F193" s="20" t="s">
        <v>894</v>
      </c>
      <c r="G193" s="20" t="s">
        <v>899</v>
      </c>
      <c r="H193" s="20" t="s">
        <v>117</v>
      </c>
      <c r="I193" s="20" t="s">
        <v>894</v>
      </c>
      <c r="J193" s="87">
        <v>46109</v>
      </c>
      <c r="K193" s="87">
        <v>46200</v>
      </c>
      <c r="L193" s="20" t="s">
        <v>894</v>
      </c>
      <c r="M193" s="20" t="s">
        <v>900</v>
      </c>
      <c r="N193" s="20">
        <v>13</v>
      </c>
      <c r="O193" s="20">
        <v>10</v>
      </c>
      <c r="P193" s="20">
        <v>3</v>
      </c>
      <c r="Q193" s="20">
        <v>1</v>
      </c>
      <c r="R193" s="20">
        <v>11</v>
      </c>
      <c r="S193" s="20">
        <v>56</v>
      </c>
      <c r="T193" s="20"/>
      <c r="U193" s="20">
        <v>2</v>
      </c>
      <c r="V193" s="20">
        <v>6</v>
      </c>
      <c r="W193" s="24" t="s">
        <v>901</v>
      </c>
      <c r="X193" s="20" t="s">
        <v>902</v>
      </c>
    </row>
    <row r="194" s="11" customFormat="1" ht="67.5" spans="1:26">
      <c r="A194" s="20">
        <v>189</v>
      </c>
      <c r="B194" s="20" t="s">
        <v>102</v>
      </c>
      <c r="C194" s="20" t="s">
        <v>126</v>
      </c>
      <c r="D194" s="20" t="s">
        <v>358</v>
      </c>
      <c r="E194" s="20" t="s">
        <v>893</v>
      </c>
      <c r="F194" s="20" t="s">
        <v>903</v>
      </c>
      <c r="G194" s="20" t="s">
        <v>904</v>
      </c>
      <c r="H194" s="20" t="s">
        <v>194</v>
      </c>
      <c r="I194" s="20" t="s">
        <v>903</v>
      </c>
      <c r="J194" s="87">
        <v>46213</v>
      </c>
      <c r="K194" s="87">
        <v>46376</v>
      </c>
      <c r="L194" s="20" t="s">
        <v>903</v>
      </c>
      <c r="M194" s="20" t="s">
        <v>905</v>
      </c>
      <c r="N194" s="20">
        <v>30</v>
      </c>
      <c r="O194" s="20">
        <v>20</v>
      </c>
      <c r="P194" s="20">
        <v>10</v>
      </c>
      <c r="Q194" s="20">
        <v>1</v>
      </c>
      <c r="R194" s="20">
        <v>144</v>
      </c>
      <c r="S194" s="20">
        <v>650</v>
      </c>
      <c r="T194" s="20"/>
      <c r="U194" s="20">
        <v>5</v>
      </c>
      <c r="V194" s="20">
        <v>26</v>
      </c>
      <c r="W194" s="24" t="s">
        <v>906</v>
      </c>
      <c r="X194" s="20" t="s">
        <v>898</v>
      </c>
    </row>
    <row r="195" s="11" customFormat="1" ht="123.75" spans="1:26">
      <c r="A195" s="20">
        <v>190</v>
      </c>
      <c r="B195" s="20" t="s">
        <v>133</v>
      </c>
      <c r="C195" s="20" t="s">
        <v>134</v>
      </c>
      <c r="D195" s="38" t="s">
        <v>165</v>
      </c>
      <c r="E195" s="20" t="s">
        <v>893</v>
      </c>
      <c r="F195" s="20" t="s">
        <v>903</v>
      </c>
      <c r="G195" s="20" t="s">
        <v>907</v>
      </c>
      <c r="H195" s="20" t="s">
        <v>169</v>
      </c>
      <c r="I195" s="20" t="s">
        <v>908</v>
      </c>
      <c r="J195" s="87">
        <v>46143</v>
      </c>
      <c r="K195" s="87">
        <v>46204</v>
      </c>
      <c r="L195" s="20" t="s">
        <v>903</v>
      </c>
      <c r="M195" s="20" t="s">
        <v>909</v>
      </c>
      <c r="N195" s="20">
        <v>26</v>
      </c>
      <c r="O195" s="20">
        <v>20</v>
      </c>
      <c r="P195" s="20">
        <v>6</v>
      </c>
      <c r="Q195" s="20">
        <v>1</v>
      </c>
      <c r="R195" s="20">
        <v>135</v>
      </c>
      <c r="S195" s="20">
        <v>420</v>
      </c>
      <c r="T195" s="20"/>
      <c r="U195" s="20">
        <v>6</v>
      </c>
      <c r="V195" s="20">
        <v>29</v>
      </c>
      <c r="W195" s="24" t="s">
        <v>910</v>
      </c>
      <c r="X195" s="20" t="s">
        <v>911</v>
      </c>
    </row>
    <row r="196" s="11" customFormat="1" ht="112.5" spans="1:26">
      <c r="A196" s="20">
        <v>191</v>
      </c>
      <c r="B196" s="20" t="s">
        <v>133</v>
      </c>
      <c r="C196" s="20" t="s">
        <v>134</v>
      </c>
      <c r="D196" s="38" t="s">
        <v>165</v>
      </c>
      <c r="E196" s="20" t="s">
        <v>893</v>
      </c>
      <c r="F196" s="20" t="s">
        <v>903</v>
      </c>
      <c r="G196" s="20" t="s">
        <v>912</v>
      </c>
      <c r="H196" s="20" t="s">
        <v>169</v>
      </c>
      <c r="I196" s="20" t="s">
        <v>913</v>
      </c>
      <c r="J196" s="87">
        <v>46235</v>
      </c>
      <c r="K196" s="87">
        <v>46305</v>
      </c>
      <c r="L196" s="20" t="s">
        <v>903</v>
      </c>
      <c r="M196" s="20" t="s">
        <v>914</v>
      </c>
      <c r="N196" s="20">
        <v>10</v>
      </c>
      <c r="O196" s="20">
        <v>8</v>
      </c>
      <c r="P196" s="20">
        <v>2</v>
      </c>
      <c r="Q196" s="20">
        <v>1</v>
      </c>
      <c r="R196" s="20">
        <v>42</v>
      </c>
      <c r="S196" s="20">
        <v>150</v>
      </c>
      <c r="T196" s="20"/>
      <c r="U196" s="20">
        <v>5</v>
      </c>
      <c r="V196" s="20">
        <v>30</v>
      </c>
      <c r="W196" s="24" t="s">
        <v>915</v>
      </c>
      <c r="X196" s="20" t="s">
        <v>911</v>
      </c>
    </row>
    <row r="197" s="11" customFormat="1" ht="67.5" spans="1:26">
      <c r="A197" s="20">
        <v>192</v>
      </c>
      <c r="B197" s="20" t="s">
        <v>102</v>
      </c>
      <c r="C197" s="20" t="s">
        <v>126</v>
      </c>
      <c r="D197" s="20" t="s">
        <v>127</v>
      </c>
      <c r="E197" s="20" t="s">
        <v>893</v>
      </c>
      <c r="F197" s="20" t="s">
        <v>916</v>
      </c>
      <c r="G197" s="20" t="s">
        <v>917</v>
      </c>
      <c r="H197" s="20" t="s">
        <v>194</v>
      </c>
      <c r="I197" s="20" t="s">
        <v>918</v>
      </c>
      <c r="J197" s="87">
        <v>46096</v>
      </c>
      <c r="K197" s="87">
        <v>46192</v>
      </c>
      <c r="L197" s="20" t="s">
        <v>916</v>
      </c>
      <c r="M197" s="20" t="s">
        <v>919</v>
      </c>
      <c r="N197" s="20">
        <v>16</v>
      </c>
      <c r="O197" s="20">
        <v>10</v>
      </c>
      <c r="P197" s="20">
        <v>6</v>
      </c>
      <c r="Q197" s="20">
        <v>1</v>
      </c>
      <c r="R197" s="20">
        <v>85</v>
      </c>
      <c r="S197" s="20">
        <v>225</v>
      </c>
      <c r="T197" s="20">
        <v>0</v>
      </c>
      <c r="U197" s="20">
        <v>7</v>
      </c>
      <c r="V197" s="20">
        <v>24</v>
      </c>
      <c r="W197" s="24" t="s">
        <v>920</v>
      </c>
      <c r="X197" s="20" t="s">
        <v>898</v>
      </c>
    </row>
    <row r="198" s="11" customFormat="1" ht="135" spans="1:26">
      <c r="A198" s="20">
        <v>193</v>
      </c>
      <c r="B198" s="20" t="s">
        <v>133</v>
      </c>
      <c r="C198" s="20" t="s">
        <v>134</v>
      </c>
      <c r="D198" s="38" t="s">
        <v>165</v>
      </c>
      <c r="E198" s="20" t="s">
        <v>893</v>
      </c>
      <c r="F198" s="20" t="s">
        <v>916</v>
      </c>
      <c r="G198" s="20" t="s">
        <v>921</v>
      </c>
      <c r="H198" s="20" t="s">
        <v>117</v>
      </c>
      <c r="I198" s="20" t="s">
        <v>922</v>
      </c>
      <c r="J198" s="87">
        <v>46109</v>
      </c>
      <c r="K198" s="87">
        <v>46200</v>
      </c>
      <c r="L198" s="20" t="s">
        <v>916</v>
      </c>
      <c r="M198" s="20" t="s">
        <v>923</v>
      </c>
      <c r="N198" s="20">
        <v>25</v>
      </c>
      <c r="O198" s="20">
        <v>16</v>
      </c>
      <c r="P198" s="20">
        <v>9</v>
      </c>
      <c r="Q198" s="20">
        <v>1</v>
      </c>
      <c r="R198" s="20">
        <v>55</v>
      </c>
      <c r="S198" s="20">
        <v>174</v>
      </c>
      <c r="T198" s="20">
        <v>0</v>
      </c>
      <c r="U198" s="20">
        <v>4</v>
      </c>
      <c r="V198" s="20">
        <v>18</v>
      </c>
      <c r="W198" s="24" t="s">
        <v>924</v>
      </c>
      <c r="X198" s="20" t="s">
        <v>902</v>
      </c>
    </row>
    <row r="199" s="11" customFormat="1" ht="67.5" spans="1:26">
      <c r="A199" s="20">
        <v>194</v>
      </c>
      <c r="B199" s="20" t="s">
        <v>102</v>
      </c>
      <c r="C199" s="20" t="s">
        <v>126</v>
      </c>
      <c r="D199" s="20" t="s">
        <v>127</v>
      </c>
      <c r="E199" s="20" t="s">
        <v>893</v>
      </c>
      <c r="F199" s="20" t="s">
        <v>925</v>
      </c>
      <c r="G199" s="20" t="s">
        <v>926</v>
      </c>
      <c r="H199" s="20" t="s">
        <v>117</v>
      </c>
      <c r="I199" s="20" t="s">
        <v>925</v>
      </c>
      <c r="J199" s="87">
        <v>46096</v>
      </c>
      <c r="K199" s="87">
        <v>46192</v>
      </c>
      <c r="L199" s="20" t="s">
        <v>925</v>
      </c>
      <c r="M199" s="20" t="s">
        <v>927</v>
      </c>
      <c r="N199" s="20">
        <v>15</v>
      </c>
      <c r="O199" s="20">
        <v>10</v>
      </c>
      <c r="P199" s="20">
        <v>5</v>
      </c>
      <c r="Q199" s="20">
        <v>1</v>
      </c>
      <c r="R199" s="20">
        <v>40</v>
      </c>
      <c r="S199" s="20">
        <v>101</v>
      </c>
      <c r="T199" s="20">
        <v>1</v>
      </c>
      <c r="U199" s="20">
        <v>14</v>
      </c>
      <c r="V199" s="20">
        <v>33</v>
      </c>
      <c r="W199" s="24" t="s">
        <v>897</v>
      </c>
      <c r="X199" s="20" t="s">
        <v>898</v>
      </c>
    </row>
    <row r="200" s="11" customFormat="1" ht="123.75" spans="1:26">
      <c r="A200" s="20">
        <v>195</v>
      </c>
      <c r="B200" s="20" t="s">
        <v>133</v>
      </c>
      <c r="C200" s="20" t="s">
        <v>134</v>
      </c>
      <c r="D200" s="38" t="s">
        <v>165</v>
      </c>
      <c r="E200" s="20" t="s">
        <v>893</v>
      </c>
      <c r="F200" s="20" t="s">
        <v>925</v>
      </c>
      <c r="G200" s="20" t="s">
        <v>928</v>
      </c>
      <c r="H200" s="20" t="s">
        <v>117</v>
      </c>
      <c r="I200" s="20" t="s">
        <v>925</v>
      </c>
      <c r="J200" s="87">
        <v>46113</v>
      </c>
      <c r="K200" s="87">
        <v>46143</v>
      </c>
      <c r="L200" s="20" t="s">
        <v>925</v>
      </c>
      <c r="M200" s="20" t="s">
        <v>929</v>
      </c>
      <c r="N200" s="20">
        <v>20</v>
      </c>
      <c r="O200" s="20">
        <v>15</v>
      </c>
      <c r="P200" s="20">
        <v>5</v>
      </c>
      <c r="Q200" s="20">
        <v>1</v>
      </c>
      <c r="R200" s="20">
        <v>12</v>
      </c>
      <c r="S200" s="20">
        <v>50</v>
      </c>
      <c r="T200" s="20">
        <v>1</v>
      </c>
      <c r="U200" s="20">
        <v>4</v>
      </c>
      <c r="V200" s="20">
        <v>13</v>
      </c>
      <c r="W200" s="24" t="s">
        <v>930</v>
      </c>
      <c r="X200" s="20" t="s">
        <v>902</v>
      </c>
    </row>
    <row r="201" s="11" customFormat="1" ht="67.5" spans="1:26">
      <c r="A201" s="20">
        <v>196</v>
      </c>
      <c r="B201" s="20" t="s">
        <v>102</v>
      </c>
      <c r="C201" s="20" t="s">
        <v>126</v>
      </c>
      <c r="D201" s="20" t="s">
        <v>127</v>
      </c>
      <c r="E201" s="20" t="s">
        <v>893</v>
      </c>
      <c r="F201" s="20" t="s">
        <v>931</v>
      </c>
      <c r="G201" s="20" t="s">
        <v>932</v>
      </c>
      <c r="H201" s="20" t="s">
        <v>117</v>
      </c>
      <c r="I201" s="20" t="s">
        <v>931</v>
      </c>
      <c r="J201" s="87">
        <v>46204</v>
      </c>
      <c r="K201" s="87">
        <v>46295</v>
      </c>
      <c r="L201" s="20" t="s">
        <v>931</v>
      </c>
      <c r="M201" s="20" t="s">
        <v>927</v>
      </c>
      <c r="N201" s="20">
        <v>16</v>
      </c>
      <c r="O201" s="20">
        <v>12</v>
      </c>
      <c r="P201" s="20">
        <v>4</v>
      </c>
      <c r="Q201" s="20">
        <v>1</v>
      </c>
      <c r="R201" s="20">
        <v>152</v>
      </c>
      <c r="S201" s="20">
        <v>469</v>
      </c>
      <c r="T201" s="20"/>
      <c r="U201" s="20">
        <v>11</v>
      </c>
      <c r="V201" s="20">
        <v>31</v>
      </c>
      <c r="W201" s="24" t="s">
        <v>933</v>
      </c>
      <c r="X201" s="20" t="s">
        <v>934</v>
      </c>
    </row>
    <row r="202" s="11" customFormat="1" ht="33.75" spans="1:26">
      <c r="A202" s="20">
        <v>197</v>
      </c>
      <c r="B202" s="20" t="s">
        <v>133</v>
      </c>
      <c r="C202" s="20" t="s">
        <v>134</v>
      </c>
      <c r="D202" s="38" t="s">
        <v>165</v>
      </c>
      <c r="E202" s="20" t="s">
        <v>893</v>
      </c>
      <c r="F202" s="20" t="s">
        <v>931</v>
      </c>
      <c r="G202" s="20" t="s">
        <v>935</v>
      </c>
      <c r="H202" s="20" t="s">
        <v>117</v>
      </c>
      <c r="I202" s="20" t="s">
        <v>931</v>
      </c>
      <c r="J202" s="87">
        <v>46204</v>
      </c>
      <c r="K202" s="87">
        <v>46295</v>
      </c>
      <c r="L202" s="20" t="s">
        <v>931</v>
      </c>
      <c r="M202" s="20" t="s">
        <v>936</v>
      </c>
      <c r="N202" s="20">
        <v>12</v>
      </c>
      <c r="O202" s="20">
        <v>10</v>
      </c>
      <c r="P202" s="20">
        <v>2</v>
      </c>
      <c r="Q202" s="20">
        <v>1</v>
      </c>
      <c r="R202" s="20">
        <v>119</v>
      </c>
      <c r="S202" s="20">
        <v>367</v>
      </c>
      <c r="T202" s="20"/>
      <c r="U202" s="20">
        <v>10</v>
      </c>
      <c r="V202" s="20">
        <v>30</v>
      </c>
      <c r="W202" s="24" t="s">
        <v>937</v>
      </c>
      <c r="X202" s="20" t="s">
        <v>938</v>
      </c>
    </row>
    <row r="203" s="12" customFormat="1" ht="67.5" spans="1:26">
      <c r="A203" s="20">
        <v>198</v>
      </c>
      <c r="B203" s="20" t="s">
        <v>102</v>
      </c>
      <c r="C203" s="20" t="s">
        <v>126</v>
      </c>
      <c r="D203" s="20" t="s">
        <v>127</v>
      </c>
      <c r="E203" s="20" t="s">
        <v>893</v>
      </c>
      <c r="F203" s="20" t="s">
        <v>939</v>
      </c>
      <c r="G203" s="20" t="s">
        <v>940</v>
      </c>
      <c r="H203" s="20" t="s">
        <v>117</v>
      </c>
      <c r="I203" s="20" t="s">
        <v>939</v>
      </c>
      <c r="J203" s="87">
        <v>46086</v>
      </c>
      <c r="K203" s="87">
        <v>46238</v>
      </c>
      <c r="L203" s="20" t="s">
        <v>939</v>
      </c>
      <c r="M203" s="20" t="s">
        <v>941</v>
      </c>
      <c r="N203" s="20">
        <v>40</v>
      </c>
      <c r="O203" s="20">
        <v>30</v>
      </c>
      <c r="P203" s="20">
        <v>10</v>
      </c>
      <c r="Q203" s="20">
        <v>1</v>
      </c>
      <c r="R203" s="20">
        <v>80</v>
      </c>
      <c r="S203" s="20">
        <v>180</v>
      </c>
      <c r="T203" s="20">
        <v>1</v>
      </c>
      <c r="U203" s="20">
        <v>10</v>
      </c>
      <c r="V203" s="20">
        <v>22</v>
      </c>
      <c r="W203" s="24" t="s">
        <v>942</v>
      </c>
      <c r="X203" s="20" t="s">
        <v>898</v>
      </c>
      <c r="Y203" s="92"/>
      <c r="Z203" s="92"/>
    </row>
    <row r="204" s="12" customFormat="1" ht="123.75" spans="1:26">
      <c r="A204" s="20">
        <v>199</v>
      </c>
      <c r="B204" s="20" t="s">
        <v>133</v>
      </c>
      <c r="C204" s="20" t="s">
        <v>134</v>
      </c>
      <c r="D204" s="38" t="s">
        <v>165</v>
      </c>
      <c r="E204" s="20" t="s">
        <v>893</v>
      </c>
      <c r="F204" s="20" t="s">
        <v>939</v>
      </c>
      <c r="G204" s="20" t="s">
        <v>943</v>
      </c>
      <c r="H204" s="20" t="s">
        <v>117</v>
      </c>
      <c r="I204" s="20" t="s">
        <v>944</v>
      </c>
      <c r="J204" s="87">
        <v>46300</v>
      </c>
      <c r="K204" s="87">
        <v>46368</v>
      </c>
      <c r="L204" s="20" t="s">
        <v>939</v>
      </c>
      <c r="M204" s="20" t="s">
        <v>945</v>
      </c>
      <c r="N204" s="20">
        <v>47</v>
      </c>
      <c r="O204" s="20">
        <v>40</v>
      </c>
      <c r="P204" s="20">
        <v>7</v>
      </c>
      <c r="Q204" s="20">
        <v>1</v>
      </c>
      <c r="R204" s="20">
        <v>360</v>
      </c>
      <c r="S204" s="20">
        <v>1200</v>
      </c>
      <c r="T204" s="20">
        <v>0</v>
      </c>
      <c r="U204" s="20">
        <v>32</v>
      </c>
      <c r="V204" s="20">
        <v>96</v>
      </c>
      <c r="W204" s="24" t="s">
        <v>946</v>
      </c>
      <c r="X204" s="20" t="s">
        <v>938</v>
      </c>
      <c r="Y204" s="92"/>
      <c r="Z204" s="92"/>
    </row>
    <row r="205" s="12" customFormat="1" ht="67.5" spans="1:26">
      <c r="A205" s="20">
        <v>200</v>
      </c>
      <c r="B205" s="20" t="s">
        <v>102</v>
      </c>
      <c r="C205" s="20" t="s">
        <v>126</v>
      </c>
      <c r="D205" s="20" t="s">
        <v>358</v>
      </c>
      <c r="E205" s="20" t="s">
        <v>893</v>
      </c>
      <c r="F205" s="20" t="s">
        <v>947</v>
      </c>
      <c r="G205" s="20" t="s">
        <v>948</v>
      </c>
      <c r="H205" s="20" t="s">
        <v>194</v>
      </c>
      <c r="I205" s="20" t="s">
        <v>947</v>
      </c>
      <c r="J205" s="87">
        <v>46213</v>
      </c>
      <c r="K205" s="87">
        <v>46376</v>
      </c>
      <c r="L205" s="20" t="s">
        <v>947</v>
      </c>
      <c r="M205" s="20" t="s">
        <v>949</v>
      </c>
      <c r="N205" s="20">
        <v>40</v>
      </c>
      <c r="O205" s="20">
        <v>35</v>
      </c>
      <c r="P205" s="20">
        <v>5</v>
      </c>
      <c r="Q205" s="20">
        <v>1</v>
      </c>
      <c r="R205" s="20">
        <v>1725</v>
      </c>
      <c r="S205" s="20">
        <v>5405</v>
      </c>
      <c r="T205" s="20">
        <v>0</v>
      </c>
      <c r="U205" s="20">
        <v>76</v>
      </c>
      <c r="V205" s="20">
        <v>206</v>
      </c>
      <c r="W205" s="24" t="s">
        <v>906</v>
      </c>
      <c r="X205" s="20" t="s">
        <v>898</v>
      </c>
      <c r="Y205" s="92"/>
      <c r="Z205" s="92"/>
    </row>
    <row r="206" s="12" customFormat="1" ht="123.75" spans="1:26">
      <c r="A206" s="20">
        <v>201</v>
      </c>
      <c r="B206" s="20" t="s">
        <v>133</v>
      </c>
      <c r="C206" s="20" t="s">
        <v>134</v>
      </c>
      <c r="D206" s="38" t="s">
        <v>165</v>
      </c>
      <c r="E206" s="20" t="s">
        <v>893</v>
      </c>
      <c r="F206" s="20" t="s">
        <v>947</v>
      </c>
      <c r="G206" s="20" t="s">
        <v>950</v>
      </c>
      <c r="H206" s="20" t="s">
        <v>117</v>
      </c>
      <c r="I206" s="20" t="s">
        <v>947</v>
      </c>
      <c r="J206" s="87">
        <v>46188</v>
      </c>
      <c r="K206" s="87">
        <v>46249</v>
      </c>
      <c r="L206" s="20" t="s">
        <v>947</v>
      </c>
      <c r="M206" s="20" t="s">
        <v>951</v>
      </c>
      <c r="N206" s="20">
        <v>26</v>
      </c>
      <c r="O206" s="20">
        <v>17</v>
      </c>
      <c r="P206" s="20">
        <v>9</v>
      </c>
      <c r="Q206" s="20">
        <v>1</v>
      </c>
      <c r="R206" s="20">
        <v>173</v>
      </c>
      <c r="S206" s="20">
        <v>810</v>
      </c>
      <c r="T206" s="20">
        <v>1</v>
      </c>
      <c r="U206" s="20">
        <v>22</v>
      </c>
      <c r="V206" s="20">
        <v>68</v>
      </c>
      <c r="W206" s="24" t="s">
        <v>952</v>
      </c>
      <c r="X206" s="20" t="s">
        <v>953</v>
      </c>
      <c r="Y206" s="92"/>
      <c r="Z206" s="92"/>
    </row>
    <row r="207" s="11" customFormat="1" ht="67.5" spans="1:26">
      <c r="A207" s="20">
        <v>202</v>
      </c>
      <c r="B207" s="20" t="s">
        <v>102</v>
      </c>
      <c r="C207" s="20" t="s">
        <v>126</v>
      </c>
      <c r="D207" s="20" t="s">
        <v>127</v>
      </c>
      <c r="E207" s="20" t="s">
        <v>893</v>
      </c>
      <c r="F207" s="20" t="s">
        <v>954</v>
      </c>
      <c r="G207" s="20" t="s">
        <v>955</v>
      </c>
      <c r="H207" s="20" t="s">
        <v>117</v>
      </c>
      <c r="I207" s="20" t="s">
        <v>954</v>
      </c>
      <c r="J207" s="87">
        <v>46096</v>
      </c>
      <c r="K207" s="87">
        <v>46157</v>
      </c>
      <c r="L207" s="20" t="s">
        <v>954</v>
      </c>
      <c r="M207" s="20" t="s">
        <v>956</v>
      </c>
      <c r="N207" s="20">
        <v>36</v>
      </c>
      <c r="O207" s="20">
        <v>30</v>
      </c>
      <c r="P207" s="20">
        <v>6</v>
      </c>
      <c r="Q207" s="20">
        <v>1</v>
      </c>
      <c r="R207" s="20">
        <v>30</v>
      </c>
      <c r="S207" s="20">
        <v>105</v>
      </c>
      <c r="T207" s="20">
        <v>1</v>
      </c>
      <c r="U207" s="20">
        <v>18</v>
      </c>
      <c r="V207" s="20">
        <v>28</v>
      </c>
      <c r="W207" s="24" t="s">
        <v>957</v>
      </c>
      <c r="X207" s="20" t="s">
        <v>898</v>
      </c>
      <c r="Y207" s="7"/>
      <c r="Z207" s="7"/>
    </row>
    <row r="208" s="11" customFormat="1" ht="112.5" spans="1:26">
      <c r="A208" s="20">
        <v>203</v>
      </c>
      <c r="B208" s="20" t="s">
        <v>133</v>
      </c>
      <c r="C208" s="20" t="s">
        <v>134</v>
      </c>
      <c r="D208" s="38" t="s">
        <v>165</v>
      </c>
      <c r="E208" s="20" t="s">
        <v>893</v>
      </c>
      <c r="F208" s="20" t="s">
        <v>954</v>
      </c>
      <c r="G208" s="23" t="s">
        <v>958</v>
      </c>
      <c r="H208" s="20" t="s">
        <v>117</v>
      </c>
      <c r="I208" s="20" t="s">
        <v>954</v>
      </c>
      <c r="J208" s="87">
        <v>46327</v>
      </c>
      <c r="K208" s="87">
        <v>46371</v>
      </c>
      <c r="L208" s="20" t="s">
        <v>954</v>
      </c>
      <c r="M208" s="23" t="s">
        <v>959</v>
      </c>
      <c r="N208" s="23">
        <v>18</v>
      </c>
      <c r="O208" s="23">
        <v>15</v>
      </c>
      <c r="P208" s="23">
        <v>3</v>
      </c>
      <c r="Q208" s="23">
        <v>1</v>
      </c>
      <c r="R208" s="23">
        <v>88</v>
      </c>
      <c r="S208" s="23">
        <v>246</v>
      </c>
      <c r="T208" s="23">
        <v>1</v>
      </c>
      <c r="U208" s="23">
        <v>67</v>
      </c>
      <c r="V208" s="23">
        <v>146</v>
      </c>
      <c r="W208" s="24" t="s">
        <v>960</v>
      </c>
      <c r="X208" s="20" t="s">
        <v>938</v>
      </c>
      <c r="Y208" s="7"/>
      <c r="Z208" s="7"/>
    </row>
    <row r="209" s="11" customFormat="1" ht="112.5" spans="1:255">
      <c r="A209" s="20">
        <v>204</v>
      </c>
      <c r="B209" s="20" t="s">
        <v>133</v>
      </c>
      <c r="C209" s="20" t="s">
        <v>134</v>
      </c>
      <c r="D209" s="38" t="s">
        <v>165</v>
      </c>
      <c r="E209" s="20" t="s">
        <v>893</v>
      </c>
      <c r="F209" s="20" t="s">
        <v>954</v>
      </c>
      <c r="G209" s="23" t="s">
        <v>961</v>
      </c>
      <c r="H209" s="20" t="s">
        <v>117</v>
      </c>
      <c r="I209" s="20" t="s">
        <v>954</v>
      </c>
      <c r="J209" s="87">
        <v>46327</v>
      </c>
      <c r="K209" s="87">
        <v>46371</v>
      </c>
      <c r="L209" s="20" t="s">
        <v>954</v>
      </c>
      <c r="M209" s="23" t="s">
        <v>962</v>
      </c>
      <c r="N209" s="23">
        <v>14</v>
      </c>
      <c r="O209" s="23">
        <v>10</v>
      </c>
      <c r="P209" s="23">
        <v>4</v>
      </c>
      <c r="Q209" s="23">
        <v>1</v>
      </c>
      <c r="R209" s="23">
        <v>110</v>
      </c>
      <c r="S209" s="23">
        <v>356</v>
      </c>
      <c r="T209" s="23">
        <v>1</v>
      </c>
      <c r="U209" s="23">
        <v>67</v>
      </c>
      <c r="V209" s="23">
        <v>146</v>
      </c>
      <c r="W209" s="24" t="s">
        <v>963</v>
      </c>
      <c r="X209" s="20" t="s">
        <v>938</v>
      </c>
      <c r="Y209" s="7"/>
      <c r="Z209" s="7"/>
    </row>
    <row r="210" s="13" customFormat="1" ht="33.75" spans="1:255">
      <c r="A210" s="20">
        <v>205</v>
      </c>
      <c r="B210" s="20" t="s">
        <v>102</v>
      </c>
      <c r="C210" s="20" t="s">
        <v>126</v>
      </c>
      <c r="D210" s="20" t="s">
        <v>358</v>
      </c>
      <c r="E210" s="20" t="s">
        <v>136</v>
      </c>
      <c r="F210" s="20" t="s">
        <v>964</v>
      </c>
      <c r="G210" s="20" t="s">
        <v>965</v>
      </c>
      <c r="H210" s="20" t="s">
        <v>966</v>
      </c>
      <c r="I210" s="20" t="s">
        <v>967</v>
      </c>
      <c r="J210" s="23" t="s">
        <v>968</v>
      </c>
      <c r="K210" s="23" t="s">
        <v>969</v>
      </c>
      <c r="L210" s="20" t="s">
        <v>970</v>
      </c>
      <c r="M210" s="20" t="s">
        <v>971</v>
      </c>
      <c r="N210" s="20">
        <v>45</v>
      </c>
      <c r="O210" s="20">
        <v>45</v>
      </c>
      <c r="P210" s="20">
        <v>0</v>
      </c>
      <c r="Q210" s="20">
        <v>1</v>
      </c>
      <c r="R210" s="20">
        <v>36</v>
      </c>
      <c r="S210" s="20">
        <v>122</v>
      </c>
      <c r="T210" s="20">
        <v>1</v>
      </c>
      <c r="U210" s="20">
        <v>36</v>
      </c>
      <c r="V210" s="20">
        <v>122</v>
      </c>
      <c r="W210" s="24" t="s">
        <v>972</v>
      </c>
      <c r="X210" s="20" t="s">
        <v>973</v>
      </c>
    </row>
    <row r="211" s="13" customFormat="1" ht="33.75" spans="1:255">
      <c r="A211" s="20">
        <v>206</v>
      </c>
      <c r="B211" s="20" t="s">
        <v>102</v>
      </c>
      <c r="C211" s="20" t="s">
        <v>126</v>
      </c>
      <c r="D211" s="20" t="s">
        <v>127</v>
      </c>
      <c r="E211" s="20" t="s">
        <v>136</v>
      </c>
      <c r="F211" s="20" t="s">
        <v>964</v>
      </c>
      <c r="G211" s="20" t="s">
        <v>974</v>
      </c>
      <c r="H211" s="20" t="s">
        <v>85</v>
      </c>
      <c r="I211" s="20" t="s">
        <v>975</v>
      </c>
      <c r="J211" s="23" t="s">
        <v>976</v>
      </c>
      <c r="K211" s="23" t="s">
        <v>977</v>
      </c>
      <c r="L211" s="20" t="s">
        <v>970</v>
      </c>
      <c r="M211" s="20" t="s">
        <v>978</v>
      </c>
      <c r="N211" s="20">
        <v>30</v>
      </c>
      <c r="O211" s="20">
        <v>30</v>
      </c>
      <c r="P211" s="20">
        <v>0</v>
      </c>
      <c r="Q211" s="20">
        <v>1</v>
      </c>
      <c r="R211" s="20">
        <v>36</v>
      </c>
      <c r="S211" s="20">
        <v>122</v>
      </c>
      <c r="T211" s="20">
        <v>1</v>
      </c>
      <c r="U211" s="20">
        <v>36</v>
      </c>
      <c r="V211" s="20">
        <v>122</v>
      </c>
      <c r="W211" s="24" t="s">
        <v>972</v>
      </c>
      <c r="X211" s="20" t="s">
        <v>973</v>
      </c>
    </row>
    <row r="212" s="11" customFormat="1" ht="45" spans="1:255">
      <c r="A212" s="20">
        <v>207</v>
      </c>
      <c r="B212" s="20" t="s">
        <v>133</v>
      </c>
      <c r="C212" s="20" t="s">
        <v>134</v>
      </c>
      <c r="D212" s="38" t="s">
        <v>165</v>
      </c>
      <c r="E212" s="20" t="s">
        <v>136</v>
      </c>
      <c r="F212" s="20" t="s">
        <v>979</v>
      </c>
      <c r="G212" s="20" t="s">
        <v>980</v>
      </c>
      <c r="H212" s="20" t="s">
        <v>117</v>
      </c>
      <c r="I212" s="20" t="s">
        <v>979</v>
      </c>
      <c r="J212" s="23" t="s">
        <v>863</v>
      </c>
      <c r="K212" s="23" t="s">
        <v>981</v>
      </c>
      <c r="L212" s="20" t="s">
        <v>979</v>
      </c>
      <c r="M212" s="20" t="s">
        <v>982</v>
      </c>
      <c r="N212" s="20">
        <v>20</v>
      </c>
      <c r="O212" s="20">
        <v>20</v>
      </c>
      <c r="P212" s="20">
        <v>0</v>
      </c>
      <c r="Q212" s="20">
        <v>1</v>
      </c>
      <c r="R212" s="20">
        <v>1275</v>
      </c>
      <c r="S212" s="20">
        <v>3998</v>
      </c>
      <c r="T212" s="20">
        <v>1</v>
      </c>
      <c r="U212" s="20">
        <v>30</v>
      </c>
      <c r="V212" s="20">
        <v>78</v>
      </c>
      <c r="W212" s="24" t="s">
        <v>983</v>
      </c>
      <c r="X212" s="20" t="s">
        <v>984</v>
      </c>
    </row>
    <row r="213" s="6" customFormat="1" ht="33.75" spans="1:255">
      <c r="A213" s="20">
        <v>208</v>
      </c>
      <c r="B213" s="23" t="s">
        <v>102</v>
      </c>
      <c r="C213" s="23" t="s">
        <v>114</v>
      </c>
      <c r="D213" s="23" t="s">
        <v>204</v>
      </c>
      <c r="E213" s="20" t="s">
        <v>136</v>
      </c>
      <c r="F213" s="20" t="s">
        <v>985</v>
      </c>
      <c r="G213" s="93" t="s">
        <v>986</v>
      </c>
      <c r="H213" s="93" t="s">
        <v>169</v>
      </c>
      <c r="I213" s="93" t="s">
        <v>987</v>
      </c>
      <c r="J213" s="72" t="s">
        <v>988</v>
      </c>
      <c r="K213" s="72" t="s">
        <v>989</v>
      </c>
      <c r="L213" s="20" t="s">
        <v>985</v>
      </c>
      <c r="M213" s="93" t="s">
        <v>990</v>
      </c>
      <c r="N213" s="93">
        <v>5.5</v>
      </c>
      <c r="O213" s="93"/>
      <c r="P213" s="93"/>
      <c r="Q213" s="93">
        <v>1</v>
      </c>
      <c r="R213" s="93">
        <v>30</v>
      </c>
      <c r="S213" s="93">
        <v>218</v>
      </c>
      <c r="T213" s="93"/>
      <c r="U213" s="93"/>
      <c r="V213" s="93"/>
      <c r="W213" s="94" t="s">
        <v>991</v>
      </c>
      <c r="X213" s="20" t="s">
        <v>992</v>
      </c>
    </row>
    <row r="214" s="13" customFormat="1" ht="33.75" spans="1:255">
      <c r="A214" s="20">
        <v>209</v>
      </c>
      <c r="B214" s="20" t="s">
        <v>102</v>
      </c>
      <c r="C214" s="20" t="s">
        <v>114</v>
      </c>
      <c r="D214" s="20" t="s">
        <v>204</v>
      </c>
      <c r="E214" s="20" t="s">
        <v>136</v>
      </c>
      <c r="F214" s="20" t="s">
        <v>993</v>
      </c>
      <c r="G214" s="20" t="s">
        <v>994</v>
      </c>
      <c r="H214" s="20" t="s">
        <v>117</v>
      </c>
      <c r="I214" s="20" t="s">
        <v>995</v>
      </c>
      <c r="J214" s="23" t="s">
        <v>988</v>
      </c>
      <c r="K214" s="23" t="s">
        <v>996</v>
      </c>
      <c r="L214" s="20" t="s">
        <v>136</v>
      </c>
      <c r="M214" s="20" t="s">
        <v>997</v>
      </c>
      <c r="N214" s="20">
        <v>15</v>
      </c>
      <c r="O214" s="20">
        <v>15</v>
      </c>
      <c r="P214" s="20">
        <v>0</v>
      </c>
      <c r="Q214" s="20">
        <v>1</v>
      </c>
      <c r="R214" s="20">
        <v>226</v>
      </c>
      <c r="S214" s="20">
        <v>697</v>
      </c>
      <c r="T214" s="20">
        <v>0</v>
      </c>
      <c r="U214" s="20">
        <v>8</v>
      </c>
      <c r="V214" s="20">
        <v>19</v>
      </c>
      <c r="W214" s="24" t="s">
        <v>998</v>
      </c>
      <c r="X214" s="20" t="s">
        <v>999</v>
      </c>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c r="CN214" s="95"/>
      <c r="CO214" s="95"/>
      <c r="CP214" s="95"/>
      <c r="CQ214" s="95"/>
      <c r="CR214" s="95"/>
      <c r="CS214" s="95"/>
      <c r="CT214" s="95"/>
      <c r="CU214" s="95"/>
      <c r="CV214" s="95"/>
      <c r="CW214" s="95"/>
      <c r="CX214" s="95"/>
      <c r="CY214" s="95"/>
      <c r="CZ214" s="95"/>
      <c r="DA214" s="95"/>
      <c r="DB214" s="95"/>
      <c r="DC214" s="95"/>
      <c r="DD214" s="95"/>
      <c r="DE214" s="95"/>
      <c r="DF214" s="96"/>
      <c r="DG214" s="97"/>
      <c r="DH214" s="97"/>
      <c r="DI214" s="97"/>
      <c r="DJ214" s="97"/>
      <c r="DK214" s="97"/>
      <c r="DL214" s="97"/>
      <c r="DM214" s="97"/>
      <c r="DN214" s="97"/>
      <c r="DO214" s="97"/>
      <c r="DP214" s="97"/>
      <c r="DQ214" s="97"/>
      <c r="DR214" s="97"/>
      <c r="DS214" s="97"/>
      <c r="DT214" s="97"/>
      <c r="DU214" s="97"/>
      <c r="DV214" s="97"/>
      <c r="DW214" s="97"/>
      <c r="DX214" s="97"/>
      <c r="DY214" s="97"/>
      <c r="DZ214" s="97"/>
      <c r="EA214" s="97"/>
      <c r="EB214" s="97"/>
      <c r="EC214" s="97"/>
      <c r="ED214" s="97"/>
      <c r="EE214" s="97"/>
      <c r="EF214" s="97"/>
      <c r="EG214" s="97"/>
      <c r="EH214" s="97"/>
      <c r="EI214" s="97"/>
      <c r="EJ214" s="97"/>
      <c r="EK214" s="97"/>
      <c r="EL214" s="97"/>
      <c r="EM214" s="97"/>
      <c r="EN214" s="97"/>
      <c r="EO214" s="97"/>
      <c r="EP214" s="97"/>
      <c r="EQ214" s="97"/>
      <c r="ER214" s="97"/>
      <c r="ES214" s="97"/>
      <c r="ET214" s="97"/>
      <c r="EU214" s="97"/>
      <c r="EV214" s="97"/>
      <c r="EW214" s="97"/>
      <c r="EX214" s="97"/>
      <c r="EY214" s="97"/>
      <c r="EZ214" s="97"/>
      <c r="FA214" s="97"/>
      <c r="FB214" s="97"/>
      <c r="FC214" s="97"/>
      <c r="FD214" s="97"/>
      <c r="FE214" s="97"/>
      <c r="FF214" s="97"/>
      <c r="FG214" s="97"/>
      <c r="FH214" s="97"/>
      <c r="FI214" s="97"/>
      <c r="FJ214" s="97"/>
      <c r="FK214" s="97"/>
      <c r="FL214" s="97"/>
      <c r="FM214" s="97"/>
      <c r="FN214" s="97"/>
      <c r="FO214" s="97"/>
      <c r="FP214" s="97"/>
      <c r="FQ214" s="97"/>
      <c r="FR214" s="97"/>
      <c r="FS214" s="97"/>
      <c r="FT214" s="97"/>
      <c r="FU214" s="97"/>
      <c r="FV214" s="97"/>
      <c r="FW214" s="97"/>
      <c r="FX214" s="97"/>
      <c r="FY214" s="97"/>
      <c r="FZ214" s="97"/>
      <c r="GA214" s="97"/>
      <c r="GB214" s="97"/>
      <c r="GC214" s="97"/>
      <c r="GD214" s="97"/>
      <c r="GE214" s="97"/>
      <c r="GF214" s="97"/>
      <c r="GG214" s="97"/>
      <c r="GH214" s="97"/>
      <c r="GI214" s="97"/>
      <c r="GJ214" s="97"/>
      <c r="GK214" s="97"/>
      <c r="GL214" s="97"/>
      <c r="GM214" s="97"/>
      <c r="GN214" s="97"/>
      <c r="GO214" s="97"/>
      <c r="GP214" s="97"/>
      <c r="GQ214" s="97"/>
      <c r="GR214" s="97"/>
      <c r="GS214" s="97"/>
      <c r="GT214" s="97"/>
      <c r="GU214" s="97"/>
      <c r="GV214" s="97"/>
      <c r="GW214" s="97"/>
      <c r="GX214" s="97"/>
      <c r="GY214" s="97"/>
      <c r="GZ214" s="97"/>
      <c r="HA214" s="97"/>
      <c r="HB214" s="97"/>
      <c r="HC214" s="97"/>
      <c r="HD214" s="97"/>
      <c r="HE214" s="97"/>
      <c r="HF214" s="97"/>
      <c r="HG214" s="97"/>
      <c r="HH214" s="97"/>
      <c r="HI214" s="97"/>
      <c r="HJ214" s="97"/>
      <c r="HK214" s="97"/>
      <c r="HL214" s="97"/>
      <c r="HM214" s="97"/>
      <c r="HN214" s="97"/>
      <c r="HO214" s="97"/>
      <c r="HP214" s="97"/>
      <c r="HQ214" s="97"/>
      <c r="HR214" s="97"/>
      <c r="HS214" s="97"/>
      <c r="HT214" s="97"/>
      <c r="HU214" s="97"/>
      <c r="HV214" s="97"/>
      <c r="HW214" s="97"/>
      <c r="HX214" s="97"/>
      <c r="HY214" s="97"/>
      <c r="HZ214" s="97"/>
      <c r="IA214" s="97"/>
      <c r="IB214" s="97"/>
      <c r="IC214" s="97"/>
      <c r="ID214" s="97"/>
      <c r="IE214" s="97"/>
      <c r="IF214" s="97"/>
      <c r="IG214" s="97"/>
      <c r="IH214" s="97"/>
      <c r="II214" s="97"/>
      <c r="IJ214" s="97"/>
      <c r="IK214" s="97"/>
      <c r="IL214" s="97"/>
      <c r="IM214" s="97"/>
      <c r="IN214" s="97"/>
      <c r="IO214" s="97"/>
      <c r="IP214" s="97"/>
      <c r="IQ214" s="97"/>
      <c r="IR214" s="97"/>
      <c r="IS214" s="97"/>
      <c r="IT214" s="97"/>
      <c r="IU214" s="97"/>
    </row>
    <row r="215" s="13" customFormat="1" ht="45" spans="1:255">
      <c r="A215" s="20">
        <v>210</v>
      </c>
      <c r="B215" s="20" t="s">
        <v>102</v>
      </c>
      <c r="C215" s="20" t="s">
        <v>114</v>
      </c>
      <c r="D215" s="20" t="s">
        <v>204</v>
      </c>
      <c r="E215" s="20" t="s">
        <v>136</v>
      </c>
      <c r="F215" s="20" t="s">
        <v>993</v>
      </c>
      <c r="G215" s="20" t="s">
        <v>1000</v>
      </c>
      <c r="H215" s="20" t="s">
        <v>117</v>
      </c>
      <c r="I215" s="20" t="s">
        <v>1001</v>
      </c>
      <c r="J215" s="23" t="s">
        <v>988</v>
      </c>
      <c r="K215" s="23" t="s">
        <v>996</v>
      </c>
      <c r="L215" s="20" t="s">
        <v>136</v>
      </c>
      <c r="M215" s="20" t="s">
        <v>1002</v>
      </c>
      <c r="N215" s="20">
        <v>5</v>
      </c>
      <c r="O215" s="20">
        <v>5</v>
      </c>
      <c r="P215" s="20">
        <v>0</v>
      </c>
      <c r="Q215" s="20">
        <v>1</v>
      </c>
      <c r="R215" s="20">
        <v>121</v>
      </c>
      <c r="S215" s="20">
        <v>346</v>
      </c>
      <c r="T215" s="20">
        <v>0</v>
      </c>
      <c r="U215" s="20">
        <v>7</v>
      </c>
      <c r="V215" s="20">
        <v>31</v>
      </c>
      <c r="W215" s="24" t="s">
        <v>1003</v>
      </c>
      <c r="X215" s="20" t="s">
        <v>999</v>
      </c>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c r="CN215" s="95"/>
      <c r="CO215" s="95"/>
      <c r="CP215" s="95"/>
      <c r="CQ215" s="95"/>
      <c r="CR215" s="95"/>
      <c r="CS215" s="95"/>
      <c r="CT215" s="95"/>
      <c r="CU215" s="95"/>
      <c r="CV215" s="95"/>
      <c r="CW215" s="95"/>
      <c r="CX215" s="95"/>
      <c r="CY215" s="95"/>
      <c r="CZ215" s="95"/>
      <c r="DA215" s="95"/>
      <c r="DB215" s="95"/>
      <c r="DC215" s="95"/>
      <c r="DD215" s="95"/>
      <c r="DE215" s="95"/>
      <c r="DF215" s="96"/>
      <c r="DG215" s="97"/>
      <c r="DH215" s="97"/>
      <c r="DI215" s="97"/>
      <c r="DJ215" s="97"/>
      <c r="DK215" s="97"/>
      <c r="DL215" s="97"/>
      <c r="DM215" s="97"/>
      <c r="DN215" s="97"/>
      <c r="DO215" s="97"/>
      <c r="DP215" s="97"/>
      <c r="DQ215" s="97"/>
      <c r="DR215" s="97"/>
      <c r="DS215" s="97"/>
      <c r="DT215" s="97"/>
      <c r="DU215" s="97"/>
      <c r="DV215" s="97"/>
      <c r="DW215" s="97"/>
      <c r="DX215" s="97"/>
      <c r="DY215" s="97"/>
      <c r="DZ215" s="97"/>
      <c r="EA215" s="97"/>
      <c r="EB215" s="97"/>
      <c r="EC215" s="97"/>
      <c r="ED215" s="97"/>
      <c r="EE215" s="97"/>
      <c r="EF215" s="97"/>
      <c r="EG215" s="97"/>
      <c r="EH215" s="97"/>
      <c r="EI215" s="97"/>
      <c r="EJ215" s="97"/>
      <c r="EK215" s="97"/>
      <c r="EL215" s="97"/>
      <c r="EM215" s="97"/>
      <c r="EN215" s="97"/>
      <c r="EO215" s="97"/>
      <c r="EP215" s="97"/>
      <c r="EQ215" s="97"/>
      <c r="ER215" s="97"/>
      <c r="ES215" s="97"/>
      <c r="ET215" s="97"/>
      <c r="EU215" s="97"/>
      <c r="EV215" s="97"/>
      <c r="EW215" s="97"/>
      <c r="EX215" s="97"/>
      <c r="EY215" s="97"/>
      <c r="EZ215" s="97"/>
      <c r="FA215" s="97"/>
      <c r="FB215" s="97"/>
      <c r="FC215" s="97"/>
      <c r="FD215" s="97"/>
      <c r="FE215" s="97"/>
      <c r="FF215" s="97"/>
      <c r="FG215" s="97"/>
      <c r="FH215" s="97"/>
      <c r="FI215" s="97"/>
      <c r="FJ215" s="97"/>
      <c r="FK215" s="97"/>
      <c r="FL215" s="97"/>
      <c r="FM215" s="97"/>
      <c r="FN215" s="97"/>
      <c r="FO215" s="97"/>
      <c r="FP215" s="97"/>
      <c r="FQ215" s="97"/>
      <c r="FR215" s="97"/>
      <c r="FS215" s="97"/>
      <c r="FT215" s="97"/>
      <c r="FU215" s="97"/>
      <c r="FV215" s="97"/>
      <c r="FW215" s="97"/>
      <c r="FX215" s="97"/>
      <c r="FY215" s="97"/>
      <c r="FZ215" s="97"/>
      <c r="GA215" s="97"/>
      <c r="GB215" s="97"/>
      <c r="GC215" s="97"/>
      <c r="GD215" s="97"/>
      <c r="GE215" s="97"/>
      <c r="GF215" s="97"/>
      <c r="GG215" s="97"/>
      <c r="GH215" s="97"/>
      <c r="GI215" s="97"/>
      <c r="GJ215" s="97"/>
      <c r="GK215" s="97"/>
      <c r="GL215" s="97"/>
      <c r="GM215" s="97"/>
      <c r="GN215" s="97"/>
      <c r="GO215" s="97"/>
      <c r="GP215" s="97"/>
      <c r="GQ215" s="97"/>
      <c r="GR215" s="97"/>
      <c r="GS215" s="97"/>
      <c r="GT215" s="97"/>
      <c r="GU215" s="97"/>
      <c r="GV215" s="97"/>
      <c r="GW215" s="97"/>
      <c r="GX215" s="97"/>
      <c r="GY215" s="97"/>
      <c r="GZ215" s="97"/>
      <c r="HA215" s="97"/>
      <c r="HB215" s="97"/>
      <c r="HC215" s="97"/>
      <c r="HD215" s="97"/>
      <c r="HE215" s="97"/>
      <c r="HF215" s="97"/>
      <c r="HG215" s="97"/>
      <c r="HH215" s="97"/>
      <c r="HI215" s="97"/>
      <c r="HJ215" s="97"/>
      <c r="HK215" s="97"/>
      <c r="HL215" s="97"/>
      <c r="HM215" s="97"/>
      <c r="HN215" s="97"/>
      <c r="HO215" s="97"/>
      <c r="HP215" s="97"/>
      <c r="HQ215" s="97"/>
      <c r="HR215" s="97"/>
      <c r="HS215" s="97"/>
      <c r="HT215" s="97"/>
      <c r="HU215" s="97"/>
      <c r="HV215" s="97"/>
      <c r="HW215" s="97"/>
      <c r="HX215" s="97"/>
      <c r="HY215" s="97"/>
      <c r="HZ215" s="97"/>
      <c r="IA215" s="97"/>
      <c r="IB215" s="97"/>
      <c r="IC215" s="97"/>
      <c r="ID215" s="97"/>
      <c r="IE215" s="97"/>
      <c r="IF215" s="97"/>
      <c r="IG215" s="97"/>
      <c r="IH215" s="97"/>
      <c r="II215" s="97"/>
      <c r="IJ215" s="97"/>
      <c r="IK215" s="97"/>
      <c r="IL215" s="97"/>
      <c r="IM215" s="97"/>
      <c r="IN215" s="97"/>
      <c r="IO215" s="97"/>
      <c r="IP215" s="97"/>
      <c r="IQ215" s="97"/>
      <c r="IR215" s="97"/>
      <c r="IS215" s="97"/>
      <c r="IT215" s="97"/>
      <c r="IU215" s="97"/>
    </row>
    <row r="216" s="13" customFormat="1" ht="45" spans="1:255">
      <c r="A216" s="20">
        <v>211</v>
      </c>
      <c r="B216" s="20" t="s">
        <v>102</v>
      </c>
      <c r="C216" s="20" t="s">
        <v>114</v>
      </c>
      <c r="D216" s="20" t="s">
        <v>204</v>
      </c>
      <c r="E216" s="20" t="s">
        <v>136</v>
      </c>
      <c r="F216" s="20" t="s">
        <v>993</v>
      </c>
      <c r="G216" s="20" t="s">
        <v>1004</v>
      </c>
      <c r="H216" s="20" t="s">
        <v>117</v>
      </c>
      <c r="I216" s="20" t="s">
        <v>1005</v>
      </c>
      <c r="J216" s="23" t="s">
        <v>988</v>
      </c>
      <c r="K216" s="23" t="s">
        <v>996</v>
      </c>
      <c r="L216" s="20" t="s">
        <v>136</v>
      </c>
      <c r="M216" s="20" t="s">
        <v>1006</v>
      </c>
      <c r="N216" s="20">
        <v>5</v>
      </c>
      <c r="O216" s="20">
        <v>5</v>
      </c>
      <c r="P216" s="20">
        <v>0</v>
      </c>
      <c r="Q216" s="20">
        <v>1</v>
      </c>
      <c r="R216" s="20">
        <v>208</v>
      </c>
      <c r="S216" s="20">
        <v>682</v>
      </c>
      <c r="T216" s="20">
        <v>0</v>
      </c>
      <c r="U216" s="20">
        <v>10</v>
      </c>
      <c r="V216" s="20">
        <v>30</v>
      </c>
      <c r="W216" s="24" t="s">
        <v>1007</v>
      </c>
      <c r="X216" s="20" t="s">
        <v>1008</v>
      </c>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c r="CN216" s="95"/>
      <c r="CO216" s="95"/>
      <c r="CP216" s="95"/>
      <c r="CQ216" s="95"/>
      <c r="CR216" s="95"/>
      <c r="CS216" s="95"/>
      <c r="CT216" s="95"/>
      <c r="CU216" s="95"/>
      <c r="CV216" s="95"/>
      <c r="CW216" s="95"/>
      <c r="CX216" s="95"/>
      <c r="CY216" s="95"/>
      <c r="CZ216" s="95"/>
      <c r="DA216" s="95"/>
      <c r="DB216" s="95"/>
      <c r="DC216" s="95"/>
      <c r="DD216" s="95"/>
      <c r="DE216" s="95"/>
      <c r="DF216" s="96"/>
      <c r="DG216" s="97"/>
      <c r="DH216" s="97"/>
      <c r="DI216" s="97"/>
      <c r="DJ216" s="97"/>
      <c r="DK216" s="97"/>
      <c r="DL216" s="97"/>
      <c r="DM216" s="97"/>
      <c r="DN216" s="97"/>
      <c r="DO216" s="97"/>
      <c r="DP216" s="97"/>
      <c r="DQ216" s="97"/>
      <c r="DR216" s="97"/>
      <c r="DS216" s="97"/>
      <c r="DT216" s="97"/>
      <c r="DU216" s="97"/>
      <c r="DV216" s="97"/>
      <c r="DW216" s="97"/>
      <c r="DX216" s="97"/>
      <c r="DY216" s="97"/>
      <c r="DZ216" s="97"/>
      <c r="EA216" s="97"/>
      <c r="EB216" s="97"/>
      <c r="EC216" s="97"/>
      <c r="ED216" s="97"/>
      <c r="EE216" s="97"/>
      <c r="EF216" s="97"/>
      <c r="EG216" s="97"/>
      <c r="EH216" s="97"/>
      <c r="EI216" s="97"/>
      <c r="EJ216" s="97"/>
      <c r="EK216" s="97"/>
      <c r="EL216" s="97"/>
      <c r="EM216" s="97"/>
      <c r="EN216" s="97"/>
      <c r="EO216" s="97"/>
      <c r="EP216" s="97"/>
      <c r="EQ216" s="97"/>
      <c r="ER216" s="97"/>
      <c r="ES216" s="97"/>
      <c r="ET216" s="97"/>
      <c r="EU216" s="97"/>
      <c r="EV216" s="97"/>
      <c r="EW216" s="97"/>
      <c r="EX216" s="97"/>
      <c r="EY216" s="97"/>
      <c r="EZ216" s="97"/>
      <c r="FA216" s="97"/>
      <c r="FB216" s="97"/>
      <c r="FC216" s="97"/>
      <c r="FD216" s="97"/>
      <c r="FE216" s="97"/>
      <c r="FF216" s="97"/>
      <c r="FG216" s="97"/>
      <c r="FH216" s="97"/>
      <c r="FI216" s="97"/>
      <c r="FJ216" s="97"/>
      <c r="FK216" s="97"/>
      <c r="FL216" s="97"/>
      <c r="FM216" s="97"/>
      <c r="FN216" s="97"/>
      <c r="FO216" s="97"/>
      <c r="FP216" s="97"/>
      <c r="FQ216" s="97"/>
      <c r="FR216" s="97"/>
      <c r="FS216" s="97"/>
      <c r="FT216" s="97"/>
      <c r="FU216" s="97"/>
      <c r="FV216" s="97"/>
      <c r="FW216" s="97"/>
      <c r="FX216" s="97"/>
      <c r="FY216" s="97"/>
      <c r="FZ216" s="97"/>
      <c r="GA216" s="97"/>
      <c r="GB216" s="97"/>
      <c r="GC216" s="97"/>
      <c r="GD216" s="97"/>
      <c r="GE216" s="97"/>
      <c r="GF216" s="97"/>
      <c r="GG216" s="97"/>
      <c r="GH216" s="97"/>
      <c r="GI216" s="97"/>
      <c r="GJ216" s="97"/>
      <c r="GK216" s="97"/>
      <c r="GL216" s="97"/>
      <c r="GM216" s="97"/>
      <c r="GN216" s="97"/>
      <c r="GO216" s="97"/>
      <c r="GP216" s="97"/>
      <c r="GQ216" s="97"/>
      <c r="GR216" s="97"/>
      <c r="GS216" s="97"/>
      <c r="GT216" s="97"/>
      <c r="GU216" s="97"/>
      <c r="GV216" s="97"/>
      <c r="GW216" s="97"/>
      <c r="GX216" s="97"/>
      <c r="GY216" s="97"/>
      <c r="GZ216" s="97"/>
      <c r="HA216" s="97"/>
      <c r="HB216" s="97"/>
      <c r="HC216" s="97"/>
      <c r="HD216" s="97"/>
      <c r="HE216" s="97"/>
      <c r="HF216" s="97"/>
      <c r="HG216" s="97"/>
      <c r="HH216" s="97"/>
      <c r="HI216" s="97"/>
      <c r="HJ216" s="97"/>
      <c r="HK216" s="97"/>
      <c r="HL216" s="97"/>
      <c r="HM216" s="97"/>
      <c r="HN216" s="97"/>
      <c r="HO216" s="97"/>
      <c r="HP216" s="97"/>
      <c r="HQ216" s="97"/>
      <c r="HR216" s="97"/>
      <c r="HS216" s="97"/>
      <c r="HT216" s="97"/>
      <c r="HU216" s="97"/>
      <c r="HV216" s="97"/>
      <c r="HW216" s="97"/>
      <c r="HX216" s="97"/>
      <c r="HY216" s="97"/>
      <c r="HZ216" s="97"/>
      <c r="IA216" s="97"/>
      <c r="IB216" s="97"/>
      <c r="IC216" s="97"/>
      <c r="ID216" s="97"/>
      <c r="IE216" s="97"/>
      <c r="IF216" s="97"/>
      <c r="IG216" s="97"/>
      <c r="IH216" s="97"/>
      <c r="II216" s="97"/>
      <c r="IJ216" s="97"/>
      <c r="IK216" s="97"/>
      <c r="IL216" s="97"/>
      <c r="IM216" s="97"/>
      <c r="IN216" s="97"/>
      <c r="IO216" s="97"/>
      <c r="IP216" s="97"/>
      <c r="IQ216" s="97"/>
      <c r="IR216" s="97"/>
      <c r="IS216" s="97"/>
      <c r="IT216" s="97"/>
      <c r="IU216" s="97"/>
    </row>
    <row r="217" s="13" customFormat="1" ht="33.75" spans="1:255">
      <c r="A217" s="20">
        <v>212</v>
      </c>
      <c r="B217" s="20" t="s">
        <v>133</v>
      </c>
      <c r="C217" s="20" t="s">
        <v>134</v>
      </c>
      <c r="D217" s="38" t="s">
        <v>165</v>
      </c>
      <c r="E217" s="20" t="s">
        <v>136</v>
      </c>
      <c r="F217" s="20" t="s">
        <v>993</v>
      </c>
      <c r="G217" s="20" t="s">
        <v>1009</v>
      </c>
      <c r="H217" s="20" t="s">
        <v>117</v>
      </c>
      <c r="I217" s="20" t="s">
        <v>993</v>
      </c>
      <c r="J217" s="23" t="s">
        <v>988</v>
      </c>
      <c r="K217" s="23" t="s">
        <v>996</v>
      </c>
      <c r="L217" s="20" t="s">
        <v>136</v>
      </c>
      <c r="M217" s="20" t="s">
        <v>1010</v>
      </c>
      <c r="N217" s="20">
        <v>4.5</v>
      </c>
      <c r="O217" s="20">
        <v>4.5</v>
      </c>
      <c r="P217" s="20">
        <v>0</v>
      </c>
      <c r="Q217" s="20">
        <v>1</v>
      </c>
      <c r="R217" s="20">
        <v>508</v>
      </c>
      <c r="S217" s="20">
        <v>1604</v>
      </c>
      <c r="T217" s="20">
        <v>0</v>
      </c>
      <c r="U217" s="20">
        <v>14</v>
      </c>
      <c r="V217" s="20">
        <v>39</v>
      </c>
      <c r="W217" s="24" t="s">
        <v>1011</v>
      </c>
      <c r="X217" s="20" t="s">
        <v>1008</v>
      </c>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c r="CN217" s="95"/>
      <c r="CO217" s="95"/>
      <c r="CP217" s="95"/>
      <c r="CQ217" s="95"/>
      <c r="CR217" s="95"/>
      <c r="CS217" s="95"/>
      <c r="CT217" s="95"/>
      <c r="CU217" s="95"/>
      <c r="CV217" s="95"/>
      <c r="CW217" s="95"/>
      <c r="CX217" s="95"/>
      <c r="CY217" s="95"/>
      <c r="CZ217" s="95"/>
      <c r="DA217" s="95"/>
      <c r="DB217" s="95"/>
      <c r="DC217" s="95"/>
      <c r="DD217" s="95"/>
      <c r="DE217" s="95"/>
      <c r="DF217" s="96"/>
      <c r="DG217" s="97"/>
      <c r="DH217" s="97"/>
      <c r="DI217" s="97"/>
      <c r="DJ217" s="97"/>
      <c r="DK217" s="97"/>
      <c r="DL217" s="97"/>
      <c r="DM217" s="97"/>
      <c r="DN217" s="97"/>
      <c r="DO217" s="97"/>
      <c r="DP217" s="97"/>
      <c r="DQ217" s="97"/>
      <c r="DR217" s="97"/>
      <c r="DS217" s="97"/>
      <c r="DT217" s="97"/>
      <c r="DU217" s="97"/>
      <c r="DV217" s="97"/>
      <c r="DW217" s="97"/>
      <c r="DX217" s="97"/>
      <c r="DY217" s="97"/>
      <c r="DZ217" s="97"/>
      <c r="EA217" s="97"/>
      <c r="EB217" s="97"/>
      <c r="EC217" s="97"/>
      <c r="ED217" s="97"/>
      <c r="EE217" s="97"/>
      <c r="EF217" s="97"/>
      <c r="EG217" s="97"/>
      <c r="EH217" s="97"/>
      <c r="EI217" s="97"/>
      <c r="EJ217" s="97"/>
      <c r="EK217" s="97"/>
      <c r="EL217" s="97"/>
      <c r="EM217" s="97"/>
      <c r="EN217" s="97"/>
      <c r="EO217" s="97"/>
      <c r="EP217" s="97"/>
      <c r="EQ217" s="97"/>
      <c r="ER217" s="97"/>
      <c r="ES217" s="97"/>
      <c r="ET217" s="97"/>
      <c r="EU217" s="97"/>
      <c r="EV217" s="97"/>
      <c r="EW217" s="97"/>
      <c r="EX217" s="97"/>
      <c r="EY217" s="97"/>
      <c r="EZ217" s="97"/>
      <c r="FA217" s="97"/>
      <c r="FB217" s="97"/>
      <c r="FC217" s="97"/>
      <c r="FD217" s="97"/>
      <c r="FE217" s="97"/>
      <c r="FF217" s="97"/>
      <c r="FG217" s="97"/>
      <c r="FH217" s="97"/>
      <c r="FI217" s="97"/>
      <c r="FJ217" s="97"/>
      <c r="FK217" s="97"/>
      <c r="FL217" s="97"/>
      <c r="FM217" s="97"/>
      <c r="FN217" s="97"/>
      <c r="FO217" s="97"/>
      <c r="FP217" s="97"/>
      <c r="FQ217" s="97"/>
      <c r="FR217" s="97"/>
      <c r="FS217" s="97"/>
      <c r="FT217" s="97"/>
      <c r="FU217" s="97"/>
      <c r="FV217" s="97"/>
      <c r="FW217" s="97"/>
      <c r="FX217" s="97"/>
      <c r="FY217" s="97"/>
      <c r="FZ217" s="97"/>
      <c r="GA217" s="97"/>
      <c r="GB217" s="97"/>
      <c r="GC217" s="97"/>
      <c r="GD217" s="97"/>
      <c r="GE217" s="97"/>
      <c r="GF217" s="97"/>
      <c r="GG217" s="97"/>
      <c r="GH217" s="97"/>
      <c r="GI217" s="97"/>
      <c r="GJ217" s="97"/>
      <c r="GK217" s="97"/>
      <c r="GL217" s="97"/>
      <c r="GM217" s="97"/>
      <c r="GN217" s="97"/>
      <c r="GO217" s="97"/>
      <c r="GP217" s="97"/>
      <c r="GQ217" s="97"/>
      <c r="GR217" s="97"/>
      <c r="GS217" s="97"/>
      <c r="GT217" s="97"/>
      <c r="GU217" s="97"/>
      <c r="GV217" s="97"/>
      <c r="GW217" s="97"/>
      <c r="GX217" s="97"/>
      <c r="GY217" s="97"/>
      <c r="GZ217" s="97"/>
      <c r="HA217" s="97"/>
      <c r="HB217" s="97"/>
      <c r="HC217" s="97"/>
      <c r="HD217" s="97"/>
      <c r="HE217" s="97"/>
      <c r="HF217" s="97"/>
      <c r="HG217" s="97"/>
      <c r="HH217" s="97"/>
      <c r="HI217" s="97"/>
      <c r="HJ217" s="97"/>
      <c r="HK217" s="97"/>
      <c r="HL217" s="97"/>
      <c r="HM217" s="97"/>
      <c r="HN217" s="97"/>
      <c r="HO217" s="97"/>
      <c r="HP217" s="97"/>
      <c r="HQ217" s="97"/>
      <c r="HR217" s="97"/>
      <c r="HS217" s="97"/>
      <c r="HT217" s="97"/>
      <c r="HU217" s="97"/>
      <c r="HV217" s="97"/>
      <c r="HW217" s="97"/>
      <c r="HX217" s="97"/>
      <c r="HY217" s="97"/>
      <c r="HZ217" s="97"/>
      <c r="IA217" s="97"/>
      <c r="IB217" s="97"/>
      <c r="IC217" s="97"/>
      <c r="ID217" s="97"/>
      <c r="IE217" s="97"/>
      <c r="IF217" s="97"/>
      <c r="IG217" s="97"/>
      <c r="IH217" s="97"/>
      <c r="II217" s="97"/>
      <c r="IJ217" s="97"/>
      <c r="IK217" s="97"/>
      <c r="IL217" s="97"/>
      <c r="IM217" s="97"/>
      <c r="IN217" s="97"/>
      <c r="IO217" s="97"/>
      <c r="IP217" s="97"/>
      <c r="IQ217" s="97"/>
      <c r="IR217" s="97"/>
      <c r="IS217" s="97"/>
      <c r="IT217" s="97"/>
      <c r="IU217" s="97"/>
    </row>
    <row r="218" s="13" customFormat="1" ht="45.75" spans="1:255">
      <c r="A218" s="20">
        <v>213</v>
      </c>
      <c r="B218" s="20" t="s">
        <v>133</v>
      </c>
      <c r="C218" s="20" t="s">
        <v>134</v>
      </c>
      <c r="D218" s="38" t="s">
        <v>165</v>
      </c>
      <c r="E218" s="20" t="s">
        <v>136</v>
      </c>
      <c r="F218" s="20" t="s">
        <v>137</v>
      </c>
      <c r="G218" s="20" t="s">
        <v>1012</v>
      </c>
      <c r="H218" s="20" t="s">
        <v>169</v>
      </c>
      <c r="I218" s="20" t="s">
        <v>1013</v>
      </c>
      <c r="J218" s="23" t="s">
        <v>1014</v>
      </c>
      <c r="K218" s="23" t="s">
        <v>1015</v>
      </c>
      <c r="L218" s="20" t="s">
        <v>137</v>
      </c>
      <c r="M218" s="20" t="s">
        <v>1016</v>
      </c>
      <c r="N218" s="20">
        <v>13</v>
      </c>
      <c r="O218" s="20">
        <v>13</v>
      </c>
      <c r="P218" s="20"/>
      <c r="Q218" s="20">
        <v>1</v>
      </c>
      <c r="R218" s="20">
        <v>103</v>
      </c>
      <c r="S218" s="20">
        <v>358</v>
      </c>
      <c r="T218" s="20">
        <v>1</v>
      </c>
      <c r="U218" s="20">
        <v>26</v>
      </c>
      <c r="V218" s="20">
        <v>58</v>
      </c>
      <c r="W218" s="24" t="s">
        <v>1017</v>
      </c>
      <c r="X218" s="20" t="s">
        <v>1018</v>
      </c>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c r="CN218" s="95"/>
      <c r="CO218" s="95"/>
      <c r="CP218" s="95"/>
      <c r="CQ218" s="95"/>
      <c r="CR218" s="95"/>
      <c r="CS218" s="95"/>
      <c r="CT218" s="95"/>
      <c r="CU218" s="95"/>
      <c r="CV218" s="95"/>
      <c r="CW218" s="95"/>
      <c r="CX218" s="95"/>
      <c r="CY218" s="95"/>
      <c r="CZ218" s="95"/>
      <c r="DA218" s="95"/>
      <c r="DB218" s="95"/>
      <c r="DC218" s="95"/>
      <c r="DD218" s="95"/>
      <c r="DE218" s="95"/>
      <c r="DF218" s="96"/>
      <c r="DG218" s="97"/>
      <c r="DH218" s="97"/>
      <c r="DI218" s="97"/>
      <c r="DJ218" s="97"/>
      <c r="DK218" s="97"/>
      <c r="DL218" s="97"/>
      <c r="DM218" s="97"/>
      <c r="DN218" s="97"/>
      <c r="DO218" s="97"/>
      <c r="DP218" s="97"/>
      <c r="DQ218" s="97"/>
      <c r="DR218" s="97"/>
      <c r="DS218" s="97"/>
      <c r="DT218" s="97"/>
      <c r="DU218" s="97"/>
      <c r="DV218" s="97"/>
      <c r="DW218" s="97"/>
      <c r="DX218" s="97"/>
      <c r="DY218" s="97"/>
      <c r="DZ218" s="97"/>
      <c r="EA218" s="97"/>
      <c r="EB218" s="97"/>
      <c r="EC218" s="97"/>
      <c r="ED218" s="97"/>
      <c r="EE218" s="97"/>
      <c r="EF218" s="97"/>
      <c r="EG218" s="97"/>
      <c r="EH218" s="97"/>
      <c r="EI218" s="97"/>
      <c r="EJ218" s="97"/>
      <c r="EK218" s="97"/>
      <c r="EL218" s="97"/>
      <c r="EM218" s="97"/>
      <c r="EN218" s="97"/>
      <c r="EO218" s="97"/>
      <c r="EP218" s="97"/>
      <c r="EQ218" s="97"/>
      <c r="ER218" s="97"/>
      <c r="ES218" s="97"/>
      <c r="ET218" s="97"/>
      <c r="EU218" s="97"/>
      <c r="EV218" s="97"/>
      <c r="EW218" s="97"/>
      <c r="EX218" s="97"/>
      <c r="EY218" s="97"/>
      <c r="EZ218" s="97"/>
      <c r="FA218" s="97"/>
      <c r="FB218" s="97"/>
      <c r="FC218" s="97"/>
      <c r="FD218" s="97"/>
      <c r="FE218" s="97"/>
      <c r="FF218" s="97"/>
      <c r="FG218" s="97"/>
      <c r="FH218" s="97"/>
      <c r="FI218" s="97"/>
      <c r="FJ218" s="97"/>
      <c r="FK218" s="97"/>
      <c r="FL218" s="97"/>
      <c r="FM218" s="97"/>
      <c r="FN218" s="97"/>
      <c r="FO218" s="97"/>
      <c r="FP218" s="97"/>
      <c r="FQ218" s="97"/>
      <c r="FR218" s="97"/>
      <c r="FS218" s="97"/>
      <c r="FT218" s="97"/>
      <c r="FU218" s="97"/>
      <c r="FV218" s="97"/>
      <c r="FW218" s="97"/>
      <c r="FX218" s="97"/>
      <c r="FY218" s="97"/>
      <c r="FZ218" s="97"/>
      <c r="GA218" s="97"/>
      <c r="GB218" s="97"/>
      <c r="GC218" s="97"/>
      <c r="GD218" s="97"/>
      <c r="GE218" s="97"/>
      <c r="GF218" s="97"/>
      <c r="GG218" s="97"/>
      <c r="GH218" s="97"/>
      <c r="GI218" s="97"/>
      <c r="GJ218" s="97"/>
      <c r="GK218" s="97"/>
      <c r="GL218" s="97"/>
      <c r="GM218" s="97"/>
      <c r="GN218" s="97"/>
      <c r="GO218" s="97"/>
      <c r="GP218" s="97"/>
      <c r="GQ218" s="97"/>
      <c r="GR218" s="97"/>
      <c r="GS218" s="97"/>
      <c r="GT218" s="97"/>
      <c r="GU218" s="97"/>
      <c r="GV218" s="97"/>
      <c r="GW218" s="97"/>
      <c r="GX218" s="97"/>
      <c r="GY218" s="97"/>
      <c r="GZ218" s="97"/>
      <c r="HA218" s="97"/>
      <c r="HB218" s="97"/>
      <c r="HC218" s="97"/>
      <c r="HD218" s="97"/>
      <c r="HE218" s="97"/>
      <c r="HF218" s="97"/>
      <c r="HG218" s="97"/>
      <c r="HH218" s="97"/>
      <c r="HI218" s="97"/>
      <c r="HJ218" s="97"/>
      <c r="HK218" s="97"/>
      <c r="HL218" s="97"/>
      <c r="HM218" s="97"/>
      <c r="HN218" s="97"/>
      <c r="HO218" s="97"/>
      <c r="HP218" s="97"/>
      <c r="HQ218" s="97"/>
      <c r="HR218" s="97"/>
      <c r="HS218" s="97"/>
      <c r="HT218" s="97"/>
      <c r="HU218" s="97"/>
      <c r="HV218" s="97"/>
      <c r="HW218" s="97"/>
      <c r="HX218" s="97"/>
      <c r="HY218" s="97"/>
      <c r="HZ218" s="97"/>
      <c r="IA218" s="97"/>
      <c r="IB218" s="97"/>
      <c r="IC218" s="97"/>
      <c r="ID218" s="97"/>
      <c r="IE218" s="97"/>
      <c r="IF218" s="97"/>
      <c r="IG218" s="97"/>
      <c r="IH218" s="97"/>
      <c r="II218" s="97"/>
      <c r="IJ218" s="97"/>
      <c r="IK218" s="97"/>
      <c r="IL218" s="97"/>
      <c r="IM218" s="97"/>
      <c r="IN218" s="97"/>
      <c r="IO218" s="97"/>
      <c r="IP218" s="97"/>
      <c r="IQ218" s="97"/>
      <c r="IR218" s="97"/>
      <c r="IS218" s="97"/>
      <c r="IT218" s="97"/>
      <c r="IU218" s="97"/>
    </row>
    <row r="219" s="13" customFormat="1" ht="45.75" spans="1:255">
      <c r="A219" s="20">
        <v>214</v>
      </c>
      <c r="B219" s="20" t="s">
        <v>102</v>
      </c>
      <c r="C219" s="38" t="s">
        <v>114</v>
      </c>
      <c r="D219" s="20" t="s">
        <v>204</v>
      </c>
      <c r="E219" s="20" t="s">
        <v>136</v>
      </c>
      <c r="F219" s="20" t="s">
        <v>137</v>
      </c>
      <c r="G219" s="20" t="s">
        <v>1019</v>
      </c>
      <c r="H219" s="20" t="s">
        <v>169</v>
      </c>
      <c r="I219" s="20" t="s">
        <v>1020</v>
      </c>
      <c r="J219" s="23" t="s">
        <v>988</v>
      </c>
      <c r="K219" s="23" t="s">
        <v>989</v>
      </c>
      <c r="L219" s="20" t="s">
        <v>137</v>
      </c>
      <c r="M219" s="20" t="s">
        <v>1021</v>
      </c>
      <c r="N219" s="20">
        <v>5.5</v>
      </c>
      <c r="O219" s="20"/>
      <c r="P219" s="20"/>
      <c r="Q219" s="20">
        <v>1</v>
      </c>
      <c r="R219" s="20">
        <v>103</v>
      </c>
      <c r="S219" s="20">
        <v>358</v>
      </c>
      <c r="T219" s="20">
        <v>1</v>
      </c>
      <c r="U219" s="20">
        <v>26</v>
      </c>
      <c r="V219" s="20">
        <v>58</v>
      </c>
      <c r="W219" s="24" t="s">
        <v>1022</v>
      </c>
      <c r="X219" s="20" t="s">
        <v>1018</v>
      </c>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c r="CN219" s="95"/>
      <c r="CO219" s="95"/>
      <c r="CP219" s="95"/>
      <c r="CQ219" s="95"/>
      <c r="CR219" s="95"/>
      <c r="CS219" s="95"/>
      <c r="CT219" s="95"/>
      <c r="CU219" s="95"/>
      <c r="CV219" s="95"/>
      <c r="CW219" s="95"/>
      <c r="CX219" s="95"/>
      <c r="CY219" s="95"/>
      <c r="CZ219" s="95"/>
      <c r="DA219" s="95"/>
      <c r="DB219" s="95"/>
      <c r="DC219" s="95"/>
      <c r="DD219" s="95"/>
      <c r="DE219" s="95"/>
      <c r="DF219" s="96"/>
      <c r="DG219" s="97"/>
      <c r="DH219" s="97"/>
      <c r="DI219" s="97"/>
      <c r="DJ219" s="97"/>
      <c r="DK219" s="97"/>
      <c r="DL219" s="97"/>
      <c r="DM219" s="97"/>
      <c r="DN219" s="97"/>
      <c r="DO219" s="97"/>
      <c r="DP219" s="97"/>
      <c r="DQ219" s="97"/>
      <c r="DR219" s="97"/>
      <c r="DS219" s="97"/>
      <c r="DT219" s="97"/>
      <c r="DU219" s="97"/>
      <c r="DV219" s="97"/>
      <c r="DW219" s="97"/>
      <c r="DX219" s="97"/>
      <c r="DY219" s="97"/>
      <c r="DZ219" s="97"/>
      <c r="EA219" s="97"/>
      <c r="EB219" s="97"/>
      <c r="EC219" s="97"/>
      <c r="ED219" s="97"/>
      <c r="EE219" s="97"/>
      <c r="EF219" s="97"/>
      <c r="EG219" s="97"/>
      <c r="EH219" s="97"/>
      <c r="EI219" s="97"/>
      <c r="EJ219" s="97"/>
      <c r="EK219" s="97"/>
      <c r="EL219" s="97"/>
      <c r="EM219" s="97"/>
      <c r="EN219" s="97"/>
      <c r="EO219" s="97"/>
      <c r="EP219" s="97"/>
      <c r="EQ219" s="97"/>
      <c r="ER219" s="97"/>
      <c r="ES219" s="97"/>
      <c r="ET219" s="97"/>
      <c r="EU219" s="97"/>
      <c r="EV219" s="97"/>
      <c r="EW219" s="97"/>
      <c r="EX219" s="97"/>
      <c r="EY219" s="97"/>
      <c r="EZ219" s="97"/>
      <c r="FA219" s="97"/>
      <c r="FB219" s="97"/>
      <c r="FC219" s="97"/>
      <c r="FD219" s="97"/>
      <c r="FE219" s="97"/>
      <c r="FF219" s="97"/>
      <c r="FG219" s="97"/>
      <c r="FH219" s="97"/>
      <c r="FI219" s="97"/>
      <c r="FJ219" s="97"/>
      <c r="FK219" s="97"/>
      <c r="FL219" s="97"/>
      <c r="FM219" s="97"/>
      <c r="FN219" s="97"/>
      <c r="FO219" s="97"/>
      <c r="FP219" s="97"/>
      <c r="FQ219" s="97"/>
      <c r="FR219" s="97"/>
      <c r="FS219" s="97"/>
      <c r="FT219" s="97"/>
      <c r="FU219" s="97"/>
      <c r="FV219" s="97"/>
      <c r="FW219" s="97"/>
      <c r="FX219" s="97"/>
      <c r="FY219" s="97"/>
      <c r="FZ219" s="97"/>
      <c r="GA219" s="97"/>
      <c r="GB219" s="97"/>
      <c r="GC219" s="97"/>
      <c r="GD219" s="97"/>
      <c r="GE219" s="97"/>
      <c r="GF219" s="97"/>
      <c r="GG219" s="97"/>
      <c r="GH219" s="97"/>
      <c r="GI219" s="97"/>
      <c r="GJ219" s="97"/>
      <c r="GK219" s="97"/>
      <c r="GL219" s="97"/>
      <c r="GM219" s="97"/>
      <c r="GN219" s="97"/>
      <c r="GO219" s="97"/>
      <c r="GP219" s="97"/>
      <c r="GQ219" s="97"/>
      <c r="GR219" s="97"/>
      <c r="GS219" s="97"/>
      <c r="GT219" s="97"/>
      <c r="GU219" s="97"/>
      <c r="GV219" s="97"/>
      <c r="GW219" s="97"/>
      <c r="GX219" s="97"/>
      <c r="GY219" s="97"/>
      <c r="GZ219" s="97"/>
      <c r="HA219" s="97"/>
      <c r="HB219" s="97"/>
      <c r="HC219" s="97"/>
      <c r="HD219" s="97"/>
      <c r="HE219" s="97"/>
      <c r="HF219" s="97"/>
      <c r="HG219" s="97"/>
      <c r="HH219" s="97"/>
      <c r="HI219" s="97"/>
      <c r="HJ219" s="97"/>
      <c r="HK219" s="97"/>
      <c r="HL219" s="97"/>
      <c r="HM219" s="97"/>
      <c r="HN219" s="97"/>
      <c r="HO219" s="97"/>
      <c r="HP219" s="97"/>
      <c r="HQ219" s="97"/>
      <c r="HR219" s="97"/>
      <c r="HS219" s="97"/>
      <c r="HT219" s="97"/>
      <c r="HU219" s="97"/>
      <c r="HV219" s="97"/>
      <c r="HW219" s="97"/>
      <c r="HX219" s="97"/>
      <c r="HY219" s="97"/>
      <c r="HZ219" s="97"/>
      <c r="IA219" s="97"/>
      <c r="IB219" s="97"/>
      <c r="IC219" s="97"/>
      <c r="ID219" s="97"/>
      <c r="IE219" s="97"/>
      <c r="IF219" s="97"/>
      <c r="IG219" s="97"/>
      <c r="IH219" s="97"/>
      <c r="II219" s="97"/>
      <c r="IJ219" s="97"/>
      <c r="IK219" s="97"/>
      <c r="IL219" s="97"/>
      <c r="IM219" s="97"/>
      <c r="IN219" s="97"/>
      <c r="IO219" s="97"/>
      <c r="IP219" s="97"/>
      <c r="IQ219" s="97"/>
      <c r="IR219" s="97"/>
      <c r="IS219" s="97"/>
      <c r="IT219" s="97"/>
      <c r="IU219" s="97"/>
    </row>
    <row r="220" s="13" customFormat="1" ht="22.5" spans="1:255">
      <c r="A220" s="20">
        <v>215</v>
      </c>
      <c r="B220" s="23" t="s">
        <v>102</v>
      </c>
      <c r="C220" s="23" t="s">
        <v>114</v>
      </c>
      <c r="D220" s="23" t="s">
        <v>204</v>
      </c>
      <c r="E220" s="20" t="s">
        <v>136</v>
      </c>
      <c r="F220" s="20" t="s">
        <v>1023</v>
      </c>
      <c r="G220" s="20" t="s">
        <v>1024</v>
      </c>
      <c r="H220" s="20" t="s">
        <v>169</v>
      </c>
      <c r="I220" s="20" t="s">
        <v>1025</v>
      </c>
      <c r="J220" s="23" t="s">
        <v>1026</v>
      </c>
      <c r="K220" s="23" t="s">
        <v>1027</v>
      </c>
      <c r="L220" s="20" t="s">
        <v>1023</v>
      </c>
      <c r="M220" s="20" t="s">
        <v>1028</v>
      </c>
      <c r="N220" s="20">
        <v>1.5</v>
      </c>
      <c r="O220" s="20">
        <v>1.5</v>
      </c>
      <c r="P220" s="20"/>
      <c r="Q220" s="20">
        <v>1</v>
      </c>
      <c r="R220" s="20">
        <v>35</v>
      </c>
      <c r="S220" s="20">
        <v>90</v>
      </c>
      <c r="T220" s="20">
        <v>1</v>
      </c>
      <c r="U220" s="20">
        <v>5</v>
      </c>
      <c r="V220" s="20">
        <v>13</v>
      </c>
      <c r="W220" s="24" t="s">
        <v>991</v>
      </c>
      <c r="X220" s="20" t="s">
        <v>1029</v>
      </c>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c r="CN220" s="95"/>
      <c r="CO220" s="95"/>
      <c r="CP220" s="95"/>
      <c r="CQ220" s="95"/>
      <c r="CR220" s="95"/>
      <c r="CS220" s="95"/>
      <c r="CT220" s="95"/>
      <c r="CU220" s="95"/>
      <c r="CV220" s="95"/>
      <c r="CW220" s="95"/>
      <c r="CX220" s="95"/>
      <c r="CY220" s="95"/>
      <c r="CZ220" s="95"/>
      <c r="DA220" s="95"/>
      <c r="DB220" s="95"/>
      <c r="DC220" s="95"/>
      <c r="DD220" s="95"/>
      <c r="DE220" s="95"/>
      <c r="DF220" s="96"/>
      <c r="DG220" s="97"/>
      <c r="DH220" s="97"/>
      <c r="DI220" s="97"/>
      <c r="DJ220" s="97"/>
      <c r="DK220" s="97"/>
      <c r="DL220" s="97"/>
      <c r="DM220" s="97"/>
      <c r="DN220" s="97"/>
      <c r="DO220" s="97"/>
      <c r="DP220" s="97"/>
      <c r="DQ220" s="97"/>
      <c r="DR220" s="97"/>
      <c r="DS220" s="97"/>
      <c r="DT220" s="97"/>
      <c r="DU220" s="97"/>
      <c r="DV220" s="97"/>
      <c r="DW220" s="97"/>
      <c r="DX220" s="97"/>
      <c r="DY220" s="97"/>
      <c r="DZ220" s="97"/>
      <c r="EA220" s="97"/>
      <c r="EB220" s="97"/>
      <c r="EC220" s="97"/>
      <c r="ED220" s="97"/>
      <c r="EE220" s="97"/>
      <c r="EF220" s="97"/>
      <c r="EG220" s="97"/>
      <c r="EH220" s="97"/>
      <c r="EI220" s="97"/>
      <c r="EJ220" s="97"/>
      <c r="EK220" s="97"/>
      <c r="EL220" s="97"/>
      <c r="EM220" s="97"/>
      <c r="EN220" s="97"/>
      <c r="EO220" s="97"/>
      <c r="EP220" s="97"/>
      <c r="EQ220" s="97"/>
      <c r="ER220" s="97"/>
      <c r="ES220" s="97"/>
      <c r="ET220" s="97"/>
      <c r="EU220" s="97"/>
      <c r="EV220" s="97"/>
      <c r="EW220" s="97"/>
      <c r="EX220" s="97"/>
      <c r="EY220" s="97"/>
      <c r="EZ220" s="97"/>
      <c r="FA220" s="97"/>
      <c r="FB220" s="97"/>
      <c r="FC220" s="97"/>
      <c r="FD220" s="97"/>
      <c r="FE220" s="97"/>
      <c r="FF220" s="97"/>
      <c r="FG220" s="97"/>
      <c r="FH220" s="97"/>
      <c r="FI220" s="97"/>
      <c r="FJ220" s="97"/>
      <c r="FK220" s="97"/>
      <c r="FL220" s="97"/>
      <c r="FM220" s="97"/>
      <c r="FN220" s="97"/>
      <c r="FO220" s="97"/>
      <c r="FP220" s="97"/>
      <c r="FQ220" s="97"/>
      <c r="FR220" s="97"/>
      <c r="FS220" s="97"/>
      <c r="FT220" s="97"/>
      <c r="FU220" s="97"/>
      <c r="FV220" s="97"/>
      <c r="FW220" s="97"/>
      <c r="FX220" s="97"/>
      <c r="FY220" s="97"/>
      <c r="FZ220" s="97"/>
      <c r="GA220" s="97"/>
      <c r="GB220" s="97"/>
      <c r="GC220" s="97"/>
      <c r="GD220" s="97"/>
      <c r="GE220" s="97"/>
      <c r="GF220" s="97"/>
      <c r="GG220" s="97"/>
      <c r="GH220" s="97"/>
      <c r="GI220" s="97"/>
      <c r="GJ220" s="97"/>
      <c r="GK220" s="97"/>
      <c r="GL220" s="97"/>
      <c r="GM220" s="97"/>
      <c r="GN220" s="97"/>
      <c r="GO220" s="97"/>
      <c r="GP220" s="97"/>
      <c r="GQ220" s="97"/>
      <c r="GR220" s="97"/>
      <c r="GS220" s="97"/>
      <c r="GT220" s="97"/>
      <c r="GU220" s="97"/>
      <c r="GV220" s="97"/>
      <c r="GW220" s="97"/>
      <c r="GX220" s="97"/>
      <c r="GY220" s="97"/>
      <c r="GZ220" s="97"/>
      <c r="HA220" s="97"/>
      <c r="HB220" s="97"/>
      <c r="HC220" s="97"/>
      <c r="HD220" s="97"/>
      <c r="HE220" s="97"/>
      <c r="HF220" s="97"/>
      <c r="HG220" s="97"/>
      <c r="HH220" s="97"/>
      <c r="HI220" s="97"/>
      <c r="HJ220" s="97"/>
      <c r="HK220" s="97"/>
      <c r="HL220" s="97"/>
      <c r="HM220" s="97"/>
      <c r="HN220" s="97"/>
      <c r="HO220" s="97"/>
      <c r="HP220" s="97"/>
      <c r="HQ220" s="97"/>
      <c r="HR220" s="97"/>
      <c r="HS220" s="97"/>
      <c r="HT220" s="97"/>
      <c r="HU220" s="97"/>
      <c r="HV220" s="97"/>
      <c r="HW220" s="97"/>
      <c r="HX220" s="97"/>
      <c r="HY220" s="97"/>
      <c r="HZ220" s="97"/>
      <c r="IA220" s="97"/>
      <c r="IB220" s="97"/>
      <c r="IC220" s="97"/>
      <c r="ID220" s="97"/>
      <c r="IE220" s="97"/>
      <c r="IF220" s="97"/>
      <c r="IG220" s="97"/>
      <c r="IH220" s="97"/>
      <c r="II220" s="97"/>
      <c r="IJ220" s="97"/>
      <c r="IK220" s="97"/>
      <c r="IL220" s="97"/>
      <c r="IM220" s="97"/>
      <c r="IN220" s="97"/>
      <c r="IO220" s="97"/>
      <c r="IP220" s="97"/>
      <c r="IQ220" s="97"/>
      <c r="IR220" s="97"/>
      <c r="IS220" s="97"/>
      <c r="IT220" s="97"/>
      <c r="IU220" s="97"/>
    </row>
    <row r="221" s="13" customFormat="1" ht="22.5" spans="1:255">
      <c r="A221" s="20">
        <v>216</v>
      </c>
      <c r="B221" s="23" t="s">
        <v>102</v>
      </c>
      <c r="C221" s="23" t="s">
        <v>114</v>
      </c>
      <c r="D221" s="23" t="s">
        <v>204</v>
      </c>
      <c r="E221" s="20" t="s">
        <v>136</v>
      </c>
      <c r="F221" s="20" t="s">
        <v>1023</v>
      </c>
      <c r="G221" s="20" t="s">
        <v>1030</v>
      </c>
      <c r="H221" s="20" t="s">
        <v>169</v>
      </c>
      <c r="I221" s="20" t="s">
        <v>1025</v>
      </c>
      <c r="J221" s="23" t="s">
        <v>1026</v>
      </c>
      <c r="K221" s="23" t="s">
        <v>1027</v>
      </c>
      <c r="L221" s="20" t="s">
        <v>1023</v>
      </c>
      <c r="M221" s="20" t="s">
        <v>1031</v>
      </c>
      <c r="N221" s="20">
        <v>5</v>
      </c>
      <c r="O221" s="20">
        <v>5</v>
      </c>
      <c r="P221" s="20"/>
      <c r="Q221" s="20">
        <v>1</v>
      </c>
      <c r="R221" s="20">
        <v>35</v>
      </c>
      <c r="S221" s="20">
        <v>90</v>
      </c>
      <c r="T221" s="20">
        <v>1</v>
      </c>
      <c r="U221" s="20">
        <v>5</v>
      </c>
      <c r="V221" s="20">
        <v>13</v>
      </c>
      <c r="W221" s="24" t="s">
        <v>991</v>
      </c>
      <c r="X221" s="20" t="s">
        <v>1029</v>
      </c>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c r="CN221" s="95"/>
      <c r="CO221" s="95"/>
      <c r="CP221" s="95"/>
      <c r="CQ221" s="95"/>
      <c r="CR221" s="95"/>
      <c r="CS221" s="95"/>
      <c r="CT221" s="95"/>
      <c r="CU221" s="95"/>
      <c r="CV221" s="95"/>
      <c r="CW221" s="95"/>
      <c r="CX221" s="95"/>
      <c r="CY221" s="95"/>
      <c r="CZ221" s="95"/>
      <c r="DA221" s="95"/>
      <c r="DB221" s="95"/>
      <c r="DC221" s="95"/>
      <c r="DD221" s="95"/>
      <c r="DE221" s="95"/>
      <c r="DF221" s="96"/>
      <c r="DG221" s="97"/>
      <c r="DH221" s="97"/>
      <c r="DI221" s="97"/>
      <c r="DJ221" s="97"/>
      <c r="DK221" s="97"/>
      <c r="DL221" s="97"/>
      <c r="DM221" s="97"/>
      <c r="DN221" s="97"/>
      <c r="DO221" s="97"/>
      <c r="DP221" s="97"/>
      <c r="DQ221" s="97"/>
      <c r="DR221" s="97"/>
      <c r="DS221" s="97"/>
      <c r="DT221" s="97"/>
      <c r="DU221" s="97"/>
      <c r="DV221" s="97"/>
      <c r="DW221" s="97"/>
      <c r="DX221" s="97"/>
      <c r="DY221" s="97"/>
      <c r="DZ221" s="97"/>
      <c r="EA221" s="97"/>
      <c r="EB221" s="97"/>
      <c r="EC221" s="97"/>
      <c r="ED221" s="97"/>
      <c r="EE221" s="97"/>
      <c r="EF221" s="97"/>
      <c r="EG221" s="97"/>
      <c r="EH221" s="97"/>
      <c r="EI221" s="97"/>
      <c r="EJ221" s="97"/>
      <c r="EK221" s="97"/>
      <c r="EL221" s="97"/>
      <c r="EM221" s="97"/>
      <c r="EN221" s="97"/>
      <c r="EO221" s="97"/>
      <c r="EP221" s="97"/>
      <c r="EQ221" s="97"/>
      <c r="ER221" s="97"/>
      <c r="ES221" s="97"/>
      <c r="ET221" s="97"/>
      <c r="EU221" s="97"/>
      <c r="EV221" s="97"/>
      <c r="EW221" s="97"/>
      <c r="EX221" s="97"/>
      <c r="EY221" s="97"/>
      <c r="EZ221" s="97"/>
      <c r="FA221" s="97"/>
      <c r="FB221" s="97"/>
      <c r="FC221" s="97"/>
      <c r="FD221" s="97"/>
      <c r="FE221" s="97"/>
      <c r="FF221" s="97"/>
      <c r="FG221" s="97"/>
      <c r="FH221" s="97"/>
      <c r="FI221" s="97"/>
      <c r="FJ221" s="97"/>
      <c r="FK221" s="97"/>
      <c r="FL221" s="97"/>
      <c r="FM221" s="97"/>
      <c r="FN221" s="97"/>
      <c r="FO221" s="97"/>
      <c r="FP221" s="97"/>
      <c r="FQ221" s="97"/>
      <c r="FR221" s="97"/>
      <c r="FS221" s="97"/>
      <c r="FT221" s="97"/>
      <c r="FU221" s="97"/>
      <c r="FV221" s="97"/>
      <c r="FW221" s="97"/>
      <c r="FX221" s="97"/>
      <c r="FY221" s="97"/>
      <c r="FZ221" s="97"/>
      <c r="GA221" s="97"/>
      <c r="GB221" s="97"/>
      <c r="GC221" s="97"/>
      <c r="GD221" s="97"/>
      <c r="GE221" s="97"/>
      <c r="GF221" s="97"/>
      <c r="GG221" s="97"/>
      <c r="GH221" s="97"/>
      <c r="GI221" s="97"/>
      <c r="GJ221" s="97"/>
      <c r="GK221" s="97"/>
      <c r="GL221" s="97"/>
      <c r="GM221" s="97"/>
      <c r="GN221" s="97"/>
      <c r="GO221" s="97"/>
      <c r="GP221" s="97"/>
      <c r="GQ221" s="97"/>
      <c r="GR221" s="97"/>
      <c r="GS221" s="97"/>
      <c r="GT221" s="97"/>
      <c r="GU221" s="97"/>
      <c r="GV221" s="97"/>
      <c r="GW221" s="97"/>
      <c r="GX221" s="97"/>
      <c r="GY221" s="97"/>
      <c r="GZ221" s="97"/>
      <c r="HA221" s="97"/>
      <c r="HB221" s="97"/>
      <c r="HC221" s="97"/>
      <c r="HD221" s="97"/>
      <c r="HE221" s="97"/>
      <c r="HF221" s="97"/>
      <c r="HG221" s="97"/>
      <c r="HH221" s="97"/>
      <c r="HI221" s="97"/>
      <c r="HJ221" s="97"/>
      <c r="HK221" s="97"/>
      <c r="HL221" s="97"/>
      <c r="HM221" s="97"/>
      <c r="HN221" s="97"/>
      <c r="HO221" s="97"/>
      <c r="HP221" s="97"/>
      <c r="HQ221" s="97"/>
      <c r="HR221" s="97"/>
      <c r="HS221" s="97"/>
      <c r="HT221" s="97"/>
      <c r="HU221" s="97"/>
      <c r="HV221" s="97"/>
      <c r="HW221" s="97"/>
      <c r="HX221" s="97"/>
      <c r="HY221" s="97"/>
      <c r="HZ221" s="97"/>
      <c r="IA221" s="97"/>
      <c r="IB221" s="97"/>
      <c r="IC221" s="97"/>
      <c r="ID221" s="97"/>
      <c r="IE221" s="97"/>
      <c r="IF221" s="97"/>
      <c r="IG221" s="97"/>
      <c r="IH221" s="97"/>
      <c r="II221" s="97"/>
      <c r="IJ221" s="97"/>
      <c r="IK221" s="97"/>
      <c r="IL221" s="97"/>
      <c r="IM221" s="97"/>
      <c r="IN221" s="97"/>
      <c r="IO221" s="97"/>
      <c r="IP221" s="97"/>
      <c r="IQ221" s="97"/>
      <c r="IR221" s="97"/>
      <c r="IS221" s="97"/>
      <c r="IT221" s="97"/>
      <c r="IU221" s="97"/>
    </row>
    <row r="222" s="13" customFormat="1" ht="45" spans="1:255">
      <c r="A222" s="20">
        <v>217</v>
      </c>
      <c r="B222" s="23" t="s">
        <v>133</v>
      </c>
      <c r="C222" s="20" t="s">
        <v>134</v>
      </c>
      <c r="D222" s="23" t="s">
        <v>165</v>
      </c>
      <c r="E222" s="20" t="s">
        <v>136</v>
      </c>
      <c r="F222" s="20" t="s">
        <v>1023</v>
      </c>
      <c r="G222" s="20" t="s">
        <v>1032</v>
      </c>
      <c r="H222" s="20" t="s">
        <v>117</v>
      </c>
      <c r="I222" s="20" t="s">
        <v>1025</v>
      </c>
      <c r="J222" s="23" t="s">
        <v>1026</v>
      </c>
      <c r="K222" s="23" t="s">
        <v>1027</v>
      </c>
      <c r="L222" s="20" t="s">
        <v>1023</v>
      </c>
      <c r="M222" s="20" t="s">
        <v>1033</v>
      </c>
      <c r="N222" s="20">
        <v>50</v>
      </c>
      <c r="O222" s="20">
        <v>30</v>
      </c>
      <c r="P222" s="20">
        <v>20</v>
      </c>
      <c r="Q222" s="20">
        <v>1</v>
      </c>
      <c r="R222" s="20">
        <v>22</v>
      </c>
      <c r="S222" s="20">
        <v>78</v>
      </c>
      <c r="T222" s="20">
        <v>1</v>
      </c>
      <c r="U222" s="20">
        <v>7</v>
      </c>
      <c r="V222" s="20">
        <v>26</v>
      </c>
      <c r="W222" s="24" t="s">
        <v>1034</v>
      </c>
      <c r="X222" s="20" t="s">
        <v>1029</v>
      </c>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c r="CN222" s="95"/>
      <c r="CO222" s="95"/>
      <c r="CP222" s="95"/>
      <c r="CQ222" s="95"/>
      <c r="CR222" s="95"/>
      <c r="CS222" s="95"/>
      <c r="CT222" s="95"/>
      <c r="CU222" s="95"/>
      <c r="CV222" s="95"/>
      <c r="CW222" s="95"/>
      <c r="CX222" s="95"/>
      <c r="CY222" s="95"/>
      <c r="CZ222" s="95"/>
      <c r="DA222" s="95"/>
      <c r="DB222" s="95"/>
      <c r="DC222" s="95"/>
      <c r="DD222" s="95"/>
      <c r="DE222" s="95"/>
      <c r="DF222" s="96"/>
      <c r="DG222" s="97"/>
      <c r="DH222" s="97"/>
      <c r="DI222" s="97"/>
      <c r="DJ222" s="97"/>
      <c r="DK222" s="97"/>
      <c r="DL222" s="97"/>
      <c r="DM222" s="97"/>
      <c r="DN222" s="97"/>
      <c r="DO222" s="97"/>
      <c r="DP222" s="97"/>
      <c r="DQ222" s="97"/>
      <c r="DR222" s="97"/>
      <c r="DS222" s="97"/>
      <c r="DT222" s="97"/>
      <c r="DU222" s="97"/>
      <c r="DV222" s="97"/>
      <c r="DW222" s="97"/>
      <c r="DX222" s="97"/>
      <c r="DY222" s="97"/>
      <c r="DZ222" s="97"/>
      <c r="EA222" s="97"/>
      <c r="EB222" s="97"/>
      <c r="EC222" s="97"/>
      <c r="ED222" s="97"/>
      <c r="EE222" s="97"/>
      <c r="EF222" s="97"/>
      <c r="EG222" s="97"/>
      <c r="EH222" s="97"/>
      <c r="EI222" s="97"/>
      <c r="EJ222" s="97"/>
      <c r="EK222" s="97"/>
      <c r="EL222" s="97"/>
      <c r="EM222" s="97"/>
      <c r="EN222" s="97"/>
      <c r="EO222" s="97"/>
      <c r="EP222" s="97"/>
      <c r="EQ222" s="97"/>
      <c r="ER222" s="97"/>
      <c r="ES222" s="97"/>
      <c r="ET222" s="97"/>
      <c r="EU222" s="97"/>
      <c r="EV222" s="97"/>
      <c r="EW222" s="97"/>
      <c r="EX222" s="97"/>
      <c r="EY222" s="97"/>
      <c r="EZ222" s="97"/>
      <c r="FA222" s="97"/>
      <c r="FB222" s="97"/>
      <c r="FC222" s="97"/>
      <c r="FD222" s="97"/>
      <c r="FE222" s="97"/>
      <c r="FF222" s="97"/>
      <c r="FG222" s="97"/>
      <c r="FH222" s="97"/>
      <c r="FI222" s="97"/>
      <c r="FJ222" s="97"/>
      <c r="FK222" s="97"/>
      <c r="FL222" s="97"/>
      <c r="FM222" s="97"/>
      <c r="FN222" s="97"/>
      <c r="FO222" s="97"/>
      <c r="FP222" s="97"/>
      <c r="FQ222" s="97"/>
      <c r="FR222" s="97"/>
      <c r="FS222" s="97"/>
      <c r="FT222" s="97"/>
      <c r="FU222" s="97"/>
      <c r="FV222" s="97"/>
      <c r="FW222" s="97"/>
      <c r="FX222" s="97"/>
      <c r="FY222" s="97"/>
      <c r="FZ222" s="97"/>
      <c r="GA222" s="97"/>
      <c r="GB222" s="97"/>
      <c r="GC222" s="97"/>
      <c r="GD222" s="97"/>
      <c r="GE222" s="97"/>
      <c r="GF222" s="97"/>
      <c r="GG222" s="97"/>
      <c r="GH222" s="97"/>
      <c r="GI222" s="97"/>
      <c r="GJ222" s="97"/>
      <c r="GK222" s="97"/>
      <c r="GL222" s="97"/>
      <c r="GM222" s="97"/>
      <c r="GN222" s="97"/>
      <c r="GO222" s="97"/>
      <c r="GP222" s="97"/>
      <c r="GQ222" s="97"/>
      <c r="GR222" s="97"/>
      <c r="GS222" s="97"/>
      <c r="GT222" s="97"/>
      <c r="GU222" s="97"/>
      <c r="GV222" s="97"/>
      <c r="GW222" s="97"/>
      <c r="GX222" s="97"/>
      <c r="GY222" s="97"/>
      <c r="GZ222" s="97"/>
      <c r="HA222" s="97"/>
      <c r="HB222" s="97"/>
      <c r="HC222" s="97"/>
      <c r="HD222" s="97"/>
      <c r="HE222" s="97"/>
      <c r="HF222" s="97"/>
      <c r="HG222" s="97"/>
      <c r="HH222" s="97"/>
      <c r="HI222" s="97"/>
      <c r="HJ222" s="97"/>
      <c r="HK222" s="97"/>
      <c r="HL222" s="97"/>
      <c r="HM222" s="97"/>
      <c r="HN222" s="97"/>
      <c r="HO222" s="97"/>
      <c r="HP222" s="97"/>
      <c r="HQ222" s="97"/>
      <c r="HR222" s="97"/>
      <c r="HS222" s="97"/>
      <c r="HT222" s="97"/>
      <c r="HU222" s="97"/>
      <c r="HV222" s="97"/>
      <c r="HW222" s="97"/>
      <c r="HX222" s="97"/>
      <c r="HY222" s="97"/>
      <c r="HZ222" s="97"/>
      <c r="IA222" s="97"/>
      <c r="IB222" s="97"/>
      <c r="IC222" s="97"/>
      <c r="ID222" s="97"/>
      <c r="IE222" s="97"/>
      <c r="IF222" s="97"/>
      <c r="IG222" s="97"/>
      <c r="IH222" s="97"/>
      <c r="II222" s="97"/>
      <c r="IJ222" s="97"/>
      <c r="IK222" s="97"/>
      <c r="IL222" s="97"/>
      <c r="IM222" s="97"/>
      <c r="IN222" s="97"/>
      <c r="IO222" s="97"/>
      <c r="IP222" s="97"/>
      <c r="IQ222" s="97"/>
      <c r="IR222" s="97"/>
      <c r="IS222" s="97"/>
      <c r="IT222" s="97"/>
      <c r="IU222" s="97"/>
    </row>
    <row r="223" s="13" customFormat="1" ht="33.75" spans="1:255">
      <c r="A223" s="20">
        <v>218</v>
      </c>
      <c r="B223" s="20" t="s">
        <v>133</v>
      </c>
      <c r="C223" s="20" t="s">
        <v>134</v>
      </c>
      <c r="D223" s="20" t="s">
        <v>165</v>
      </c>
      <c r="E223" s="20" t="s">
        <v>136</v>
      </c>
      <c r="F223" s="20" t="s">
        <v>1035</v>
      </c>
      <c r="G223" s="20" t="s">
        <v>1036</v>
      </c>
      <c r="H223" s="20" t="s">
        <v>117</v>
      </c>
      <c r="I223" s="20" t="s">
        <v>1035</v>
      </c>
      <c r="J223" s="23" t="s">
        <v>988</v>
      </c>
      <c r="K223" s="23" t="s">
        <v>996</v>
      </c>
      <c r="L223" s="20" t="s">
        <v>136</v>
      </c>
      <c r="M223" s="20" t="s">
        <v>1010</v>
      </c>
      <c r="N223" s="20">
        <v>10</v>
      </c>
      <c r="O223" s="20">
        <v>10</v>
      </c>
      <c r="P223" s="20">
        <v>0</v>
      </c>
      <c r="Q223" s="20">
        <v>1</v>
      </c>
      <c r="R223" s="20">
        <v>308</v>
      </c>
      <c r="S223" s="20">
        <v>1206</v>
      </c>
      <c r="T223" s="20">
        <v>0</v>
      </c>
      <c r="U223" s="20">
        <v>2</v>
      </c>
      <c r="V223" s="20">
        <v>7</v>
      </c>
      <c r="W223" s="24" t="s">
        <v>1011</v>
      </c>
      <c r="X223" s="20" t="s">
        <v>1008</v>
      </c>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c r="CN223" s="95"/>
      <c r="CO223" s="95"/>
      <c r="CP223" s="95"/>
      <c r="CQ223" s="95"/>
      <c r="CR223" s="95"/>
      <c r="CS223" s="95"/>
      <c r="CT223" s="95"/>
      <c r="CU223" s="95"/>
      <c r="CV223" s="95"/>
      <c r="CW223" s="95"/>
      <c r="CX223" s="95"/>
      <c r="CY223" s="95"/>
      <c r="CZ223" s="95"/>
      <c r="DA223" s="95"/>
      <c r="DB223" s="95"/>
      <c r="DC223" s="95"/>
      <c r="DD223" s="95"/>
      <c r="DE223" s="95"/>
      <c r="DF223" s="96"/>
      <c r="DG223" s="97"/>
      <c r="DH223" s="97"/>
      <c r="DI223" s="97"/>
      <c r="DJ223" s="97"/>
      <c r="DK223" s="97"/>
      <c r="DL223" s="97"/>
      <c r="DM223" s="97"/>
      <c r="DN223" s="97"/>
      <c r="DO223" s="97"/>
      <c r="DP223" s="97"/>
      <c r="DQ223" s="97"/>
      <c r="DR223" s="97"/>
      <c r="DS223" s="97"/>
      <c r="DT223" s="97"/>
      <c r="DU223" s="97"/>
      <c r="DV223" s="97"/>
      <c r="DW223" s="97"/>
      <c r="DX223" s="97"/>
      <c r="DY223" s="97"/>
      <c r="DZ223" s="97"/>
      <c r="EA223" s="97"/>
      <c r="EB223" s="97"/>
      <c r="EC223" s="97"/>
      <c r="ED223" s="97"/>
      <c r="EE223" s="97"/>
      <c r="EF223" s="97"/>
      <c r="EG223" s="97"/>
      <c r="EH223" s="97"/>
      <c r="EI223" s="97"/>
      <c r="EJ223" s="97"/>
      <c r="EK223" s="97"/>
      <c r="EL223" s="97"/>
      <c r="EM223" s="97"/>
      <c r="EN223" s="97"/>
      <c r="EO223" s="97"/>
      <c r="EP223" s="97"/>
      <c r="EQ223" s="97"/>
      <c r="ER223" s="97"/>
      <c r="ES223" s="97"/>
      <c r="ET223" s="97"/>
      <c r="EU223" s="97"/>
      <c r="EV223" s="97"/>
      <c r="EW223" s="97"/>
      <c r="EX223" s="97"/>
      <c r="EY223" s="97"/>
      <c r="EZ223" s="97"/>
      <c r="FA223" s="97"/>
      <c r="FB223" s="97"/>
      <c r="FC223" s="97"/>
      <c r="FD223" s="97"/>
      <c r="FE223" s="97"/>
      <c r="FF223" s="97"/>
      <c r="FG223" s="97"/>
      <c r="FH223" s="97"/>
      <c r="FI223" s="97"/>
      <c r="FJ223" s="97"/>
      <c r="FK223" s="97"/>
      <c r="FL223" s="97"/>
      <c r="FM223" s="97"/>
      <c r="FN223" s="97"/>
      <c r="FO223" s="97"/>
      <c r="FP223" s="97"/>
      <c r="FQ223" s="97"/>
      <c r="FR223" s="97"/>
      <c r="FS223" s="97"/>
      <c r="FT223" s="97"/>
      <c r="FU223" s="97"/>
      <c r="FV223" s="97"/>
      <c r="FW223" s="97"/>
      <c r="FX223" s="97"/>
      <c r="FY223" s="97"/>
      <c r="FZ223" s="97"/>
      <c r="GA223" s="97"/>
      <c r="GB223" s="97"/>
      <c r="GC223" s="97"/>
      <c r="GD223" s="97"/>
      <c r="GE223" s="97"/>
      <c r="GF223" s="97"/>
      <c r="GG223" s="97"/>
      <c r="GH223" s="97"/>
      <c r="GI223" s="97"/>
      <c r="GJ223" s="97"/>
      <c r="GK223" s="97"/>
      <c r="GL223" s="97"/>
      <c r="GM223" s="97"/>
      <c r="GN223" s="97"/>
      <c r="GO223" s="97"/>
      <c r="GP223" s="97"/>
      <c r="GQ223" s="97"/>
      <c r="GR223" s="97"/>
      <c r="GS223" s="97"/>
      <c r="GT223" s="97"/>
      <c r="GU223" s="97"/>
      <c r="GV223" s="97"/>
      <c r="GW223" s="97"/>
      <c r="GX223" s="97"/>
      <c r="GY223" s="97"/>
      <c r="GZ223" s="97"/>
      <c r="HA223" s="97"/>
      <c r="HB223" s="97"/>
      <c r="HC223" s="97"/>
      <c r="HD223" s="97"/>
      <c r="HE223" s="97"/>
      <c r="HF223" s="97"/>
      <c r="HG223" s="97"/>
      <c r="HH223" s="97"/>
      <c r="HI223" s="97"/>
      <c r="HJ223" s="97"/>
      <c r="HK223" s="97"/>
      <c r="HL223" s="97"/>
      <c r="HM223" s="97"/>
      <c r="HN223" s="97"/>
      <c r="HO223" s="97"/>
      <c r="HP223" s="97"/>
      <c r="HQ223" s="97"/>
      <c r="HR223" s="97"/>
      <c r="HS223" s="97"/>
      <c r="HT223" s="97"/>
      <c r="HU223" s="97"/>
      <c r="HV223" s="97"/>
      <c r="HW223" s="97"/>
      <c r="HX223" s="97"/>
      <c r="HY223" s="97"/>
      <c r="HZ223" s="97"/>
      <c r="IA223" s="97"/>
      <c r="IB223" s="97"/>
      <c r="IC223" s="97"/>
      <c r="ID223" s="97"/>
      <c r="IE223" s="97"/>
      <c r="IF223" s="97"/>
      <c r="IG223" s="97"/>
      <c r="IH223" s="97"/>
      <c r="II223" s="97"/>
      <c r="IJ223" s="97"/>
      <c r="IK223" s="97"/>
      <c r="IL223" s="97"/>
      <c r="IM223" s="97"/>
      <c r="IN223" s="97"/>
      <c r="IO223" s="97"/>
      <c r="IP223" s="97"/>
      <c r="IQ223" s="97"/>
      <c r="IR223" s="97"/>
      <c r="IS223" s="97"/>
      <c r="IT223" s="97"/>
      <c r="IU223" s="97"/>
    </row>
    <row r="224" s="13" customFormat="1" ht="33.75" spans="1:255">
      <c r="A224" s="20">
        <v>219</v>
      </c>
      <c r="B224" s="20" t="s">
        <v>133</v>
      </c>
      <c r="C224" s="20" t="s">
        <v>134</v>
      </c>
      <c r="D224" s="20" t="s">
        <v>165</v>
      </c>
      <c r="E224" s="20" t="s">
        <v>136</v>
      </c>
      <c r="F224" s="20" t="s">
        <v>1035</v>
      </c>
      <c r="G224" s="20" t="s">
        <v>1037</v>
      </c>
      <c r="H224" s="20" t="s">
        <v>117</v>
      </c>
      <c r="I224" s="20" t="s">
        <v>1035</v>
      </c>
      <c r="J224" s="23" t="s">
        <v>988</v>
      </c>
      <c r="K224" s="23" t="s">
        <v>996</v>
      </c>
      <c r="L224" s="20" t="s">
        <v>136</v>
      </c>
      <c r="M224" s="20" t="s">
        <v>1010</v>
      </c>
      <c r="N224" s="20">
        <v>12</v>
      </c>
      <c r="O224" s="20">
        <v>12</v>
      </c>
      <c r="P224" s="20">
        <v>0</v>
      </c>
      <c r="Q224" s="20">
        <v>1</v>
      </c>
      <c r="R224" s="20">
        <v>152</v>
      </c>
      <c r="S224" s="20">
        <v>708</v>
      </c>
      <c r="T224" s="20">
        <v>0</v>
      </c>
      <c r="U224" s="20">
        <v>1</v>
      </c>
      <c r="V224" s="20">
        <v>4</v>
      </c>
      <c r="W224" s="24" t="s">
        <v>1011</v>
      </c>
      <c r="X224" s="20" t="s">
        <v>1008</v>
      </c>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6"/>
      <c r="DG224" s="97"/>
      <c r="DH224" s="97"/>
      <c r="DI224" s="97"/>
      <c r="DJ224" s="97"/>
      <c r="DK224" s="97"/>
      <c r="DL224" s="97"/>
      <c r="DM224" s="97"/>
      <c r="DN224" s="97"/>
      <c r="DO224" s="97"/>
      <c r="DP224" s="97"/>
      <c r="DQ224" s="97"/>
      <c r="DR224" s="97"/>
      <c r="DS224" s="97"/>
      <c r="DT224" s="97"/>
      <c r="DU224" s="97"/>
      <c r="DV224" s="97"/>
      <c r="DW224" s="97"/>
      <c r="DX224" s="97"/>
      <c r="DY224" s="97"/>
      <c r="DZ224" s="97"/>
      <c r="EA224" s="97"/>
      <c r="EB224" s="97"/>
      <c r="EC224" s="97"/>
      <c r="ED224" s="97"/>
      <c r="EE224" s="97"/>
      <c r="EF224" s="97"/>
      <c r="EG224" s="97"/>
      <c r="EH224" s="97"/>
      <c r="EI224" s="97"/>
      <c r="EJ224" s="97"/>
      <c r="EK224" s="97"/>
      <c r="EL224" s="97"/>
      <c r="EM224" s="97"/>
      <c r="EN224" s="97"/>
      <c r="EO224" s="97"/>
      <c r="EP224" s="97"/>
      <c r="EQ224" s="97"/>
      <c r="ER224" s="97"/>
      <c r="ES224" s="97"/>
      <c r="ET224" s="97"/>
      <c r="EU224" s="97"/>
      <c r="EV224" s="97"/>
      <c r="EW224" s="97"/>
      <c r="EX224" s="97"/>
      <c r="EY224" s="97"/>
      <c r="EZ224" s="97"/>
      <c r="FA224" s="97"/>
      <c r="FB224" s="97"/>
      <c r="FC224" s="97"/>
      <c r="FD224" s="97"/>
      <c r="FE224" s="97"/>
      <c r="FF224" s="97"/>
      <c r="FG224" s="97"/>
      <c r="FH224" s="97"/>
      <c r="FI224" s="97"/>
      <c r="FJ224" s="97"/>
      <c r="FK224" s="97"/>
      <c r="FL224" s="97"/>
      <c r="FM224" s="97"/>
      <c r="FN224" s="97"/>
      <c r="FO224" s="97"/>
      <c r="FP224" s="97"/>
      <c r="FQ224" s="97"/>
      <c r="FR224" s="97"/>
      <c r="FS224" s="97"/>
      <c r="FT224" s="97"/>
      <c r="FU224" s="97"/>
      <c r="FV224" s="97"/>
      <c r="FW224" s="97"/>
      <c r="FX224" s="97"/>
      <c r="FY224" s="97"/>
      <c r="FZ224" s="97"/>
      <c r="GA224" s="97"/>
      <c r="GB224" s="97"/>
      <c r="GC224" s="97"/>
      <c r="GD224" s="97"/>
      <c r="GE224" s="97"/>
      <c r="GF224" s="97"/>
      <c r="GG224" s="97"/>
      <c r="GH224" s="97"/>
      <c r="GI224" s="97"/>
      <c r="GJ224" s="97"/>
      <c r="GK224" s="97"/>
      <c r="GL224" s="97"/>
      <c r="GM224" s="97"/>
      <c r="GN224" s="97"/>
      <c r="GO224" s="97"/>
      <c r="GP224" s="97"/>
      <c r="GQ224" s="97"/>
      <c r="GR224" s="97"/>
      <c r="GS224" s="97"/>
      <c r="GT224" s="97"/>
      <c r="GU224" s="97"/>
      <c r="GV224" s="97"/>
      <c r="GW224" s="97"/>
      <c r="GX224" s="97"/>
      <c r="GY224" s="97"/>
      <c r="GZ224" s="97"/>
      <c r="HA224" s="97"/>
      <c r="HB224" s="97"/>
      <c r="HC224" s="97"/>
      <c r="HD224" s="97"/>
      <c r="HE224" s="97"/>
      <c r="HF224" s="97"/>
      <c r="HG224" s="97"/>
      <c r="HH224" s="97"/>
      <c r="HI224" s="97"/>
      <c r="HJ224" s="97"/>
      <c r="HK224" s="97"/>
      <c r="HL224" s="97"/>
      <c r="HM224" s="97"/>
      <c r="HN224" s="97"/>
      <c r="HO224" s="97"/>
      <c r="HP224" s="97"/>
      <c r="HQ224" s="97"/>
      <c r="HR224" s="97"/>
      <c r="HS224" s="97"/>
      <c r="HT224" s="97"/>
      <c r="HU224" s="97"/>
      <c r="HV224" s="97"/>
      <c r="HW224" s="97"/>
      <c r="HX224" s="97"/>
      <c r="HY224" s="97"/>
      <c r="HZ224" s="97"/>
      <c r="IA224" s="97"/>
      <c r="IB224" s="97"/>
      <c r="IC224" s="97"/>
      <c r="ID224" s="97"/>
      <c r="IE224" s="97"/>
      <c r="IF224" s="97"/>
      <c r="IG224" s="97"/>
      <c r="IH224" s="97"/>
      <c r="II224" s="97"/>
      <c r="IJ224" s="97"/>
      <c r="IK224" s="97"/>
      <c r="IL224" s="97"/>
      <c r="IM224" s="97"/>
      <c r="IN224" s="97"/>
      <c r="IO224" s="97"/>
      <c r="IP224" s="97"/>
      <c r="IQ224" s="97"/>
      <c r="IR224" s="97"/>
      <c r="IS224" s="97"/>
      <c r="IT224" s="97"/>
      <c r="IU224" s="97"/>
    </row>
    <row r="225" s="13" customFormat="1" ht="22.5" spans="1:109">
      <c r="A225" s="20">
        <v>220</v>
      </c>
      <c r="B225" s="23" t="s">
        <v>133</v>
      </c>
      <c r="C225" s="20" t="s">
        <v>134</v>
      </c>
      <c r="D225" s="23" t="s">
        <v>165</v>
      </c>
      <c r="E225" s="20" t="s">
        <v>136</v>
      </c>
      <c r="F225" s="20" t="s">
        <v>1038</v>
      </c>
      <c r="G225" s="20" t="s">
        <v>1039</v>
      </c>
      <c r="H225" s="20" t="s">
        <v>169</v>
      </c>
      <c r="I225" s="20" t="s">
        <v>1040</v>
      </c>
      <c r="J225" s="44">
        <v>46296</v>
      </c>
      <c r="K225" s="44">
        <v>46327</v>
      </c>
      <c r="L225" s="20" t="s">
        <v>1038</v>
      </c>
      <c r="M225" s="20" t="s">
        <v>1041</v>
      </c>
      <c r="N225" s="20">
        <v>30</v>
      </c>
      <c r="O225" s="20">
        <v>30</v>
      </c>
      <c r="P225" s="20"/>
      <c r="Q225" s="20">
        <v>1</v>
      </c>
      <c r="R225" s="20">
        <v>52</v>
      </c>
      <c r="S225" s="20">
        <v>220</v>
      </c>
      <c r="T225" s="20"/>
      <c r="U225" s="20">
        <v>1</v>
      </c>
      <c r="V225" s="20">
        <v>5</v>
      </c>
      <c r="W225" s="24" t="s">
        <v>1042</v>
      </c>
      <c r="X225" s="20" t="s">
        <v>1029</v>
      </c>
    </row>
    <row r="226" s="13" customFormat="1" ht="33.75" spans="1:109">
      <c r="A226" s="20">
        <v>221</v>
      </c>
      <c r="B226" s="23" t="s">
        <v>133</v>
      </c>
      <c r="C226" s="20" t="s">
        <v>134</v>
      </c>
      <c r="D226" s="23" t="s">
        <v>165</v>
      </c>
      <c r="E226" s="20" t="s">
        <v>136</v>
      </c>
      <c r="F226" s="20" t="s">
        <v>1038</v>
      </c>
      <c r="G226" s="20" t="s">
        <v>1043</v>
      </c>
      <c r="H226" s="20" t="s">
        <v>830</v>
      </c>
      <c r="I226" s="20" t="s">
        <v>1044</v>
      </c>
      <c r="J226" s="44">
        <v>46296</v>
      </c>
      <c r="K226" s="44">
        <v>46327</v>
      </c>
      <c r="L226" s="20" t="s">
        <v>1038</v>
      </c>
      <c r="M226" s="20" t="s">
        <v>1045</v>
      </c>
      <c r="N226" s="20">
        <v>120</v>
      </c>
      <c r="O226" s="20">
        <v>120</v>
      </c>
      <c r="P226" s="20"/>
      <c r="Q226" s="20">
        <v>1</v>
      </c>
      <c r="R226" s="20">
        <v>220</v>
      </c>
      <c r="S226" s="20">
        <v>780</v>
      </c>
      <c r="T226" s="20"/>
      <c r="U226" s="20">
        <v>1</v>
      </c>
      <c r="V226" s="20">
        <v>2</v>
      </c>
      <c r="W226" s="24" t="s">
        <v>1042</v>
      </c>
      <c r="X226" s="20" t="s">
        <v>1029</v>
      </c>
    </row>
    <row r="227" s="2" customFormat="1" ht="56.25" spans="1:109">
      <c r="A227" s="20">
        <v>222</v>
      </c>
      <c r="B227" s="98" t="s">
        <v>102</v>
      </c>
      <c r="C227" s="23" t="s">
        <v>114</v>
      </c>
      <c r="D227" s="99" t="s">
        <v>204</v>
      </c>
      <c r="E227" s="60" t="s">
        <v>1046</v>
      </c>
      <c r="F227" s="60" t="s">
        <v>1047</v>
      </c>
      <c r="G227" s="99" t="s">
        <v>1048</v>
      </c>
      <c r="H227" s="60" t="s">
        <v>117</v>
      </c>
      <c r="I227" s="60" t="s">
        <v>1047</v>
      </c>
      <c r="J227" s="50">
        <v>2026.3</v>
      </c>
      <c r="K227" s="100">
        <v>2026.12</v>
      </c>
      <c r="L227" s="60" t="s">
        <v>1047</v>
      </c>
      <c r="M227" s="99" t="s">
        <v>1048</v>
      </c>
      <c r="N227" s="60">
        <v>60</v>
      </c>
      <c r="O227" s="60">
        <v>40</v>
      </c>
      <c r="P227" s="60">
        <v>20</v>
      </c>
      <c r="Q227" s="60">
        <v>1</v>
      </c>
      <c r="R227" s="60">
        <v>838</v>
      </c>
      <c r="S227" s="60">
        <v>3075</v>
      </c>
      <c r="T227" s="60">
        <v>1</v>
      </c>
      <c r="U227" s="60">
        <v>23</v>
      </c>
      <c r="V227" s="60">
        <v>77</v>
      </c>
      <c r="W227" s="101" t="s">
        <v>1049</v>
      </c>
      <c r="X227" s="98" t="s">
        <v>1050</v>
      </c>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row>
    <row r="228" s="2" customFormat="1" ht="45" spans="1:109">
      <c r="A228" s="20">
        <v>223</v>
      </c>
      <c r="B228" s="98" t="s">
        <v>102</v>
      </c>
      <c r="C228" s="23" t="s">
        <v>114</v>
      </c>
      <c r="D228" s="99" t="s">
        <v>204</v>
      </c>
      <c r="E228" s="60" t="s">
        <v>1046</v>
      </c>
      <c r="F228" s="60" t="s">
        <v>1047</v>
      </c>
      <c r="G228" s="99" t="s">
        <v>1051</v>
      </c>
      <c r="H228" s="60" t="s">
        <v>117</v>
      </c>
      <c r="I228" s="60" t="s">
        <v>1047</v>
      </c>
      <c r="J228" s="50">
        <v>2026.3</v>
      </c>
      <c r="K228" s="100">
        <v>2026.12</v>
      </c>
      <c r="L228" s="60" t="s">
        <v>1047</v>
      </c>
      <c r="M228" s="99" t="s">
        <v>1052</v>
      </c>
      <c r="N228" s="60">
        <v>80</v>
      </c>
      <c r="O228" s="60">
        <v>60</v>
      </c>
      <c r="P228" s="60">
        <v>20</v>
      </c>
      <c r="Q228" s="60">
        <v>1</v>
      </c>
      <c r="R228" s="60">
        <v>838</v>
      </c>
      <c r="S228" s="60">
        <v>3075</v>
      </c>
      <c r="T228" s="60">
        <v>1</v>
      </c>
      <c r="U228" s="60">
        <v>81</v>
      </c>
      <c r="V228" s="60">
        <v>291</v>
      </c>
      <c r="W228" s="101" t="s">
        <v>1053</v>
      </c>
      <c r="X228" s="98" t="s">
        <v>1050</v>
      </c>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row>
    <row r="229" s="2" customFormat="1" ht="33.75" spans="1:109">
      <c r="A229" s="20">
        <v>224</v>
      </c>
      <c r="B229" s="98" t="s">
        <v>133</v>
      </c>
      <c r="C229" s="60" t="s">
        <v>134</v>
      </c>
      <c r="D229" s="38" t="s">
        <v>165</v>
      </c>
      <c r="E229" s="60" t="s">
        <v>1046</v>
      </c>
      <c r="F229" s="60" t="s">
        <v>1047</v>
      </c>
      <c r="G229" s="99" t="s">
        <v>1054</v>
      </c>
      <c r="H229" s="60" t="s">
        <v>117</v>
      </c>
      <c r="I229" s="60" t="s">
        <v>1047</v>
      </c>
      <c r="J229" s="50">
        <v>2026.3</v>
      </c>
      <c r="K229" s="100">
        <v>2026.12</v>
      </c>
      <c r="L229" s="60" t="s">
        <v>1047</v>
      </c>
      <c r="M229" s="99" t="s">
        <v>1055</v>
      </c>
      <c r="N229" s="60">
        <v>180</v>
      </c>
      <c r="O229" s="60">
        <v>150</v>
      </c>
      <c r="P229" s="60">
        <v>30</v>
      </c>
      <c r="Q229" s="60">
        <v>1</v>
      </c>
      <c r="R229" s="60">
        <v>838</v>
      </c>
      <c r="S229" s="60">
        <v>3075</v>
      </c>
      <c r="T229" s="60">
        <v>1</v>
      </c>
      <c r="U229" s="60">
        <v>81</v>
      </c>
      <c r="V229" s="60">
        <v>291</v>
      </c>
      <c r="W229" s="101" t="s">
        <v>1056</v>
      </c>
      <c r="X229" s="98" t="s">
        <v>1057</v>
      </c>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row>
    <row r="230" s="2" customFormat="1" ht="45" spans="1:109">
      <c r="A230" s="20">
        <v>225</v>
      </c>
      <c r="B230" s="98" t="s">
        <v>102</v>
      </c>
      <c r="C230" s="27" t="s">
        <v>126</v>
      </c>
      <c r="D230" s="99" t="s">
        <v>127</v>
      </c>
      <c r="E230" s="60" t="s">
        <v>1046</v>
      </c>
      <c r="F230" s="60" t="s">
        <v>1047</v>
      </c>
      <c r="G230" s="99" t="s">
        <v>1058</v>
      </c>
      <c r="H230" s="60" t="s">
        <v>117</v>
      </c>
      <c r="I230" s="60" t="s">
        <v>1059</v>
      </c>
      <c r="J230" s="50">
        <v>2026.3</v>
      </c>
      <c r="K230" s="100">
        <v>2026.12</v>
      </c>
      <c r="L230" s="60" t="s">
        <v>1047</v>
      </c>
      <c r="M230" s="99" t="s">
        <v>1060</v>
      </c>
      <c r="N230" s="60">
        <v>15</v>
      </c>
      <c r="O230" s="60">
        <v>15</v>
      </c>
      <c r="P230" s="60">
        <v>0</v>
      </c>
      <c r="Q230" s="60">
        <v>1</v>
      </c>
      <c r="R230" s="60">
        <v>838</v>
      </c>
      <c r="S230" s="60">
        <v>3075</v>
      </c>
      <c r="T230" s="60">
        <v>1</v>
      </c>
      <c r="U230" s="60">
        <v>81</v>
      </c>
      <c r="V230" s="60">
        <v>293</v>
      </c>
      <c r="W230" s="101" t="s">
        <v>1061</v>
      </c>
      <c r="X230" s="98" t="s">
        <v>1062</v>
      </c>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row>
    <row r="231" s="2" customFormat="1" ht="33.75" spans="1:109">
      <c r="A231" s="20">
        <v>226</v>
      </c>
      <c r="B231" s="98" t="s">
        <v>102</v>
      </c>
      <c r="C231" s="27" t="s">
        <v>126</v>
      </c>
      <c r="D231" s="99" t="s">
        <v>127</v>
      </c>
      <c r="E231" s="60" t="s">
        <v>1046</v>
      </c>
      <c r="F231" s="60" t="s">
        <v>1063</v>
      </c>
      <c r="G231" s="99" t="s">
        <v>1064</v>
      </c>
      <c r="H231" s="60" t="s">
        <v>117</v>
      </c>
      <c r="I231" s="60" t="s">
        <v>1063</v>
      </c>
      <c r="J231" s="50">
        <v>2026.1</v>
      </c>
      <c r="K231" s="100" t="s">
        <v>1065</v>
      </c>
      <c r="L231" s="60" t="s">
        <v>1066</v>
      </c>
      <c r="M231" s="99" t="s">
        <v>1064</v>
      </c>
      <c r="N231" s="60">
        <v>10</v>
      </c>
      <c r="O231" s="60">
        <v>10</v>
      </c>
      <c r="P231" s="60">
        <v>0</v>
      </c>
      <c r="Q231" s="60">
        <v>1</v>
      </c>
      <c r="R231" s="60">
        <v>165</v>
      </c>
      <c r="S231" s="60">
        <v>735</v>
      </c>
      <c r="T231" s="60">
        <v>1</v>
      </c>
      <c r="U231" s="60">
        <v>3</v>
      </c>
      <c r="V231" s="60">
        <v>9</v>
      </c>
      <c r="W231" s="101" t="s">
        <v>1067</v>
      </c>
      <c r="X231" s="98" t="s">
        <v>1068</v>
      </c>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row>
    <row r="232" s="2" customFormat="1" ht="45" spans="1:109">
      <c r="A232" s="20">
        <v>227</v>
      </c>
      <c r="B232" s="98" t="s">
        <v>102</v>
      </c>
      <c r="C232" s="23" t="s">
        <v>114</v>
      </c>
      <c r="D232" s="99" t="s">
        <v>204</v>
      </c>
      <c r="E232" s="60" t="s">
        <v>1046</v>
      </c>
      <c r="F232" s="60" t="s">
        <v>1069</v>
      </c>
      <c r="G232" s="99" t="s">
        <v>1070</v>
      </c>
      <c r="H232" s="60" t="s">
        <v>117</v>
      </c>
      <c r="I232" s="60" t="s">
        <v>1069</v>
      </c>
      <c r="J232" s="50">
        <v>2026.8</v>
      </c>
      <c r="K232" s="23">
        <v>2026.11</v>
      </c>
      <c r="L232" s="60" t="s">
        <v>1071</v>
      </c>
      <c r="M232" s="99" t="s">
        <v>1072</v>
      </c>
      <c r="N232" s="60">
        <v>50</v>
      </c>
      <c r="O232" s="60">
        <v>40</v>
      </c>
      <c r="P232" s="60">
        <v>10</v>
      </c>
      <c r="Q232" s="60">
        <v>1</v>
      </c>
      <c r="R232" s="60">
        <v>245</v>
      </c>
      <c r="S232" s="60">
        <v>900</v>
      </c>
      <c r="T232" s="60">
        <v>0</v>
      </c>
      <c r="U232" s="60">
        <v>17</v>
      </c>
      <c r="V232" s="60">
        <v>59</v>
      </c>
      <c r="W232" s="101" t="s">
        <v>1073</v>
      </c>
      <c r="X232" s="98" t="s">
        <v>1068</v>
      </c>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row>
    <row r="233" s="2" customFormat="1" ht="45" spans="1:109">
      <c r="A233" s="20">
        <v>228</v>
      </c>
      <c r="B233" s="98" t="s">
        <v>133</v>
      </c>
      <c r="C233" s="60" t="s">
        <v>134</v>
      </c>
      <c r="D233" s="60" t="s">
        <v>531</v>
      </c>
      <c r="E233" s="60" t="s">
        <v>1046</v>
      </c>
      <c r="F233" s="60" t="s">
        <v>1069</v>
      </c>
      <c r="G233" s="99" t="s">
        <v>1074</v>
      </c>
      <c r="H233" s="60" t="s">
        <v>117</v>
      </c>
      <c r="I233" s="60" t="s">
        <v>1069</v>
      </c>
      <c r="J233" s="50">
        <v>2026.1</v>
      </c>
      <c r="K233" s="21" t="s">
        <v>728</v>
      </c>
      <c r="L233" s="60" t="s">
        <v>1071</v>
      </c>
      <c r="M233" s="99" t="s">
        <v>1075</v>
      </c>
      <c r="N233" s="60">
        <v>8</v>
      </c>
      <c r="O233" s="60">
        <v>5</v>
      </c>
      <c r="P233" s="60">
        <v>3</v>
      </c>
      <c r="Q233" s="60">
        <v>1</v>
      </c>
      <c r="R233" s="60">
        <v>85</v>
      </c>
      <c r="S233" s="60">
        <v>452</v>
      </c>
      <c r="T233" s="60">
        <v>0</v>
      </c>
      <c r="U233" s="60">
        <v>4</v>
      </c>
      <c r="V233" s="60">
        <v>16</v>
      </c>
      <c r="W233" s="101" t="s">
        <v>1076</v>
      </c>
      <c r="X233" s="98" t="s">
        <v>1068</v>
      </c>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row>
    <row r="234" s="2" customFormat="1" ht="22.5" spans="1:109">
      <c r="A234" s="20">
        <v>229</v>
      </c>
      <c r="B234" s="98" t="s">
        <v>102</v>
      </c>
      <c r="C234" s="23" t="s">
        <v>114</v>
      </c>
      <c r="D234" s="99" t="s">
        <v>204</v>
      </c>
      <c r="E234" s="60" t="s">
        <v>1046</v>
      </c>
      <c r="F234" s="60" t="s">
        <v>1077</v>
      </c>
      <c r="G234" s="99" t="s">
        <v>1078</v>
      </c>
      <c r="H234" s="60" t="s">
        <v>117</v>
      </c>
      <c r="I234" s="60" t="s">
        <v>1077</v>
      </c>
      <c r="J234" s="50">
        <v>2026.1</v>
      </c>
      <c r="K234" s="21" t="s">
        <v>728</v>
      </c>
      <c r="L234" s="60" t="s">
        <v>1079</v>
      </c>
      <c r="M234" s="99" t="s">
        <v>1080</v>
      </c>
      <c r="N234" s="60">
        <v>22</v>
      </c>
      <c r="O234" s="60">
        <v>12</v>
      </c>
      <c r="P234" s="60">
        <v>10</v>
      </c>
      <c r="Q234" s="60">
        <v>1</v>
      </c>
      <c r="R234" s="60">
        <v>76</v>
      </c>
      <c r="S234" s="60">
        <v>265</v>
      </c>
      <c r="T234" s="60">
        <v>1</v>
      </c>
      <c r="U234" s="60">
        <v>13</v>
      </c>
      <c r="V234" s="60">
        <v>38</v>
      </c>
      <c r="W234" s="101" t="s">
        <v>1081</v>
      </c>
      <c r="X234" s="98" t="s">
        <v>1082</v>
      </c>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row>
    <row r="235" s="2" customFormat="1" ht="33.75" spans="1:109">
      <c r="A235" s="20">
        <v>230</v>
      </c>
      <c r="B235" s="98" t="s">
        <v>102</v>
      </c>
      <c r="C235" s="23" t="s">
        <v>114</v>
      </c>
      <c r="D235" s="99" t="s">
        <v>204</v>
      </c>
      <c r="E235" s="60" t="s">
        <v>1046</v>
      </c>
      <c r="F235" s="60" t="s">
        <v>1077</v>
      </c>
      <c r="G235" s="99" t="s">
        <v>1083</v>
      </c>
      <c r="H235" s="60" t="s">
        <v>117</v>
      </c>
      <c r="I235" s="60" t="s">
        <v>1084</v>
      </c>
      <c r="J235" s="50">
        <v>2026.3</v>
      </c>
      <c r="K235" s="100">
        <v>2026.7</v>
      </c>
      <c r="L235" s="60" t="s">
        <v>1079</v>
      </c>
      <c r="M235" s="99" t="s">
        <v>1085</v>
      </c>
      <c r="N235" s="60">
        <v>15</v>
      </c>
      <c r="O235" s="60">
        <v>10</v>
      </c>
      <c r="P235" s="60">
        <v>5</v>
      </c>
      <c r="Q235" s="60">
        <v>1</v>
      </c>
      <c r="R235" s="60" t="s">
        <v>1086</v>
      </c>
      <c r="S235" s="60" t="s">
        <v>1087</v>
      </c>
      <c r="T235" s="60">
        <v>1</v>
      </c>
      <c r="U235" s="60">
        <v>4</v>
      </c>
      <c r="V235" s="60">
        <v>16</v>
      </c>
      <c r="W235" s="101" t="s">
        <v>1088</v>
      </c>
      <c r="X235" s="98" t="s">
        <v>1089</v>
      </c>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row>
    <row r="236" s="2" customFormat="1" ht="56.25" spans="1:109">
      <c r="A236" s="20">
        <v>231</v>
      </c>
      <c r="B236" s="98" t="s">
        <v>102</v>
      </c>
      <c r="C236" s="20" t="s">
        <v>126</v>
      </c>
      <c r="D236" s="99" t="s">
        <v>815</v>
      </c>
      <c r="E236" s="60" t="s">
        <v>1046</v>
      </c>
      <c r="F236" s="60" t="s">
        <v>1077</v>
      </c>
      <c r="G236" s="99" t="s">
        <v>1090</v>
      </c>
      <c r="H236" s="60" t="s">
        <v>117</v>
      </c>
      <c r="I236" s="60" t="s">
        <v>1091</v>
      </c>
      <c r="J236" s="50">
        <v>2026.1</v>
      </c>
      <c r="K236" s="21" t="s">
        <v>728</v>
      </c>
      <c r="L236" s="60" t="s">
        <v>1079</v>
      </c>
      <c r="M236" s="99" t="s">
        <v>1092</v>
      </c>
      <c r="N236" s="60">
        <v>60</v>
      </c>
      <c r="O236" s="60">
        <v>50</v>
      </c>
      <c r="P236" s="60">
        <v>0</v>
      </c>
      <c r="Q236" s="60">
        <v>1</v>
      </c>
      <c r="R236" s="60">
        <v>1260</v>
      </c>
      <c r="S236" s="60">
        <v>3651</v>
      </c>
      <c r="T236" s="60">
        <v>1</v>
      </c>
      <c r="U236" s="60">
        <v>101</v>
      </c>
      <c r="V236" s="60">
        <v>271</v>
      </c>
      <c r="W236" s="101" t="s">
        <v>1093</v>
      </c>
      <c r="X236" s="98" t="s">
        <v>1094</v>
      </c>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row>
    <row r="237" s="2" customFormat="1" ht="45" spans="1:109">
      <c r="A237" s="20">
        <v>232</v>
      </c>
      <c r="B237" s="98" t="s">
        <v>102</v>
      </c>
      <c r="C237" s="60" t="s">
        <v>126</v>
      </c>
      <c r="D237" s="28" t="s">
        <v>127</v>
      </c>
      <c r="E237" s="60" t="s">
        <v>1046</v>
      </c>
      <c r="F237" s="60" t="s">
        <v>1095</v>
      </c>
      <c r="G237" s="99" t="s">
        <v>1096</v>
      </c>
      <c r="H237" s="60" t="s">
        <v>117</v>
      </c>
      <c r="I237" s="60" t="s">
        <v>1095</v>
      </c>
      <c r="J237" s="50">
        <v>2026.4</v>
      </c>
      <c r="K237" s="100">
        <v>2026.5</v>
      </c>
      <c r="L237" s="60" t="s">
        <v>1095</v>
      </c>
      <c r="M237" s="99" t="s">
        <v>1097</v>
      </c>
      <c r="N237" s="60">
        <v>20</v>
      </c>
      <c r="O237" s="60">
        <v>20</v>
      </c>
      <c r="P237" s="60"/>
      <c r="Q237" s="60">
        <v>1</v>
      </c>
      <c r="R237" s="60">
        <v>1278</v>
      </c>
      <c r="S237" s="60">
        <v>4207</v>
      </c>
      <c r="T237" s="60">
        <v>1</v>
      </c>
      <c r="U237" s="60">
        <v>86</v>
      </c>
      <c r="V237" s="60">
        <v>263</v>
      </c>
      <c r="W237" s="101" t="s">
        <v>1098</v>
      </c>
      <c r="X237" s="98" t="s">
        <v>1068</v>
      </c>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row>
    <row r="238" s="2" customFormat="1" ht="33.75" spans="1:109">
      <c r="A238" s="20">
        <v>233</v>
      </c>
      <c r="B238" s="98" t="s">
        <v>133</v>
      </c>
      <c r="C238" s="60" t="s">
        <v>134</v>
      </c>
      <c r="D238" s="60" t="s">
        <v>531</v>
      </c>
      <c r="E238" s="60" t="s">
        <v>1046</v>
      </c>
      <c r="F238" s="60" t="s">
        <v>1095</v>
      </c>
      <c r="G238" s="99" t="s">
        <v>1099</v>
      </c>
      <c r="H238" s="60" t="s">
        <v>117</v>
      </c>
      <c r="I238" s="60" t="s">
        <v>1095</v>
      </c>
      <c r="J238" s="50">
        <v>2026.1</v>
      </c>
      <c r="K238" s="100">
        <v>2026.11</v>
      </c>
      <c r="L238" s="60" t="s">
        <v>1095</v>
      </c>
      <c r="M238" s="99" t="s">
        <v>1100</v>
      </c>
      <c r="N238" s="60">
        <v>20</v>
      </c>
      <c r="O238" s="60">
        <v>20</v>
      </c>
      <c r="P238" s="60"/>
      <c r="Q238" s="60">
        <v>1</v>
      </c>
      <c r="R238" s="60">
        <v>1278</v>
      </c>
      <c r="S238" s="60">
        <v>4207</v>
      </c>
      <c r="T238" s="60">
        <v>1</v>
      </c>
      <c r="U238" s="60">
        <v>86</v>
      </c>
      <c r="V238" s="60">
        <v>263</v>
      </c>
      <c r="W238" s="101" t="s">
        <v>1098</v>
      </c>
      <c r="X238" s="98" t="s">
        <v>1068</v>
      </c>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row>
    <row r="239" s="2" customFormat="1" ht="33.75" spans="1:109">
      <c r="A239" s="20">
        <v>234</v>
      </c>
      <c r="B239" s="98" t="s">
        <v>133</v>
      </c>
      <c r="C239" s="60" t="s">
        <v>134</v>
      </c>
      <c r="D239" s="60" t="s">
        <v>531</v>
      </c>
      <c r="E239" s="60" t="s">
        <v>1046</v>
      </c>
      <c r="F239" s="60" t="s">
        <v>1095</v>
      </c>
      <c r="G239" s="99" t="s">
        <v>1101</v>
      </c>
      <c r="H239" s="60" t="s">
        <v>117</v>
      </c>
      <c r="I239" s="60" t="s">
        <v>1095</v>
      </c>
      <c r="J239" s="50">
        <v>2026.8</v>
      </c>
      <c r="K239" s="100">
        <v>2026.9</v>
      </c>
      <c r="L239" s="60" t="s">
        <v>1095</v>
      </c>
      <c r="M239" s="99" t="s">
        <v>1102</v>
      </c>
      <c r="N239" s="60">
        <v>8</v>
      </c>
      <c r="O239" s="60">
        <v>8</v>
      </c>
      <c r="P239" s="60"/>
      <c r="Q239" s="60">
        <v>1</v>
      </c>
      <c r="R239" s="60">
        <v>1278</v>
      </c>
      <c r="S239" s="60">
        <v>4207</v>
      </c>
      <c r="T239" s="60">
        <v>1</v>
      </c>
      <c r="U239" s="60">
        <v>86</v>
      </c>
      <c r="V239" s="60">
        <v>263</v>
      </c>
      <c r="W239" s="101" t="s">
        <v>1098</v>
      </c>
      <c r="X239" s="98" t="s">
        <v>1068</v>
      </c>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row>
    <row r="240" s="2" customFormat="1" ht="23.25" spans="1:109">
      <c r="A240" s="20">
        <v>235</v>
      </c>
      <c r="B240" s="98" t="s">
        <v>102</v>
      </c>
      <c r="C240" s="23" t="s">
        <v>114</v>
      </c>
      <c r="D240" s="98" t="s">
        <v>204</v>
      </c>
      <c r="E240" s="60" t="s">
        <v>1046</v>
      </c>
      <c r="F240" s="60" t="s">
        <v>1095</v>
      </c>
      <c r="G240" s="98" t="s">
        <v>1103</v>
      </c>
      <c r="H240" s="60" t="s">
        <v>117</v>
      </c>
      <c r="I240" s="60" t="s">
        <v>1095</v>
      </c>
      <c r="J240" s="50">
        <v>2026.5</v>
      </c>
      <c r="K240" s="50">
        <v>2026.6</v>
      </c>
      <c r="L240" s="98" t="s">
        <v>1095</v>
      </c>
      <c r="M240" s="98" t="s">
        <v>1104</v>
      </c>
      <c r="N240" s="60">
        <v>7</v>
      </c>
      <c r="O240" s="60">
        <v>7</v>
      </c>
      <c r="P240" s="60"/>
      <c r="Q240" s="60">
        <v>1</v>
      </c>
      <c r="R240" s="60">
        <v>1278</v>
      </c>
      <c r="S240" s="60">
        <v>4207</v>
      </c>
      <c r="T240" s="60">
        <v>1</v>
      </c>
      <c r="U240" s="60">
        <v>86</v>
      </c>
      <c r="V240" s="60">
        <v>263</v>
      </c>
      <c r="W240" s="101" t="s">
        <v>1105</v>
      </c>
      <c r="X240" s="98" t="s">
        <v>1068</v>
      </c>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row>
    <row r="241" s="2" customFormat="1" ht="67.5" spans="1:109">
      <c r="A241" s="20">
        <v>236</v>
      </c>
      <c r="B241" s="98" t="s">
        <v>102</v>
      </c>
      <c r="C241" s="60" t="s">
        <v>372</v>
      </c>
      <c r="D241" s="20" t="s">
        <v>373</v>
      </c>
      <c r="E241" s="60" t="s">
        <v>1046</v>
      </c>
      <c r="F241" s="60" t="s">
        <v>1106</v>
      </c>
      <c r="G241" s="99" t="s">
        <v>1107</v>
      </c>
      <c r="H241" s="60" t="s">
        <v>117</v>
      </c>
      <c r="I241" s="60" t="s">
        <v>1108</v>
      </c>
      <c r="J241" s="50">
        <v>2026.1</v>
      </c>
      <c r="K241" s="100">
        <v>2026.3</v>
      </c>
      <c r="L241" s="60" t="s">
        <v>1109</v>
      </c>
      <c r="M241" s="99" t="s">
        <v>1110</v>
      </c>
      <c r="N241" s="60">
        <v>120</v>
      </c>
      <c r="O241" s="60">
        <v>50</v>
      </c>
      <c r="P241" s="60">
        <v>70</v>
      </c>
      <c r="Q241" s="60">
        <v>1</v>
      </c>
      <c r="R241" s="60">
        <v>342</v>
      </c>
      <c r="S241" s="60">
        <v>999</v>
      </c>
      <c r="T241" s="60">
        <v>1</v>
      </c>
      <c r="U241" s="60">
        <v>62</v>
      </c>
      <c r="V241" s="60">
        <v>176</v>
      </c>
      <c r="W241" s="101" t="s">
        <v>1111</v>
      </c>
      <c r="X241" s="98" t="s">
        <v>1112</v>
      </c>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row>
    <row r="242" s="2" customFormat="1" ht="33.75" spans="1:109">
      <c r="A242" s="20">
        <v>237</v>
      </c>
      <c r="B242" s="98" t="s">
        <v>133</v>
      </c>
      <c r="C242" s="60" t="s">
        <v>134</v>
      </c>
      <c r="D242" s="38" t="s">
        <v>165</v>
      </c>
      <c r="E242" s="60" t="s">
        <v>1046</v>
      </c>
      <c r="F242" s="60" t="s">
        <v>1106</v>
      </c>
      <c r="G242" s="99" t="s">
        <v>1113</v>
      </c>
      <c r="H242" s="60" t="s">
        <v>169</v>
      </c>
      <c r="I242" s="60" t="s">
        <v>1114</v>
      </c>
      <c r="J242" s="50">
        <v>2026.1</v>
      </c>
      <c r="K242" s="100">
        <v>2026.4</v>
      </c>
      <c r="L242" s="60" t="s">
        <v>1109</v>
      </c>
      <c r="M242" s="99" t="s">
        <v>1115</v>
      </c>
      <c r="N242" s="60">
        <v>10</v>
      </c>
      <c r="O242" s="60">
        <v>10</v>
      </c>
      <c r="P242" s="60">
        <v>0</v>
      </c>
      <c r="Q242" s="60">
        <v>1</v>
      </c>
      <c r="R242" s="60">
        <v>127</v>
      </c>
      <c r="S242" s="60">
        <v>395</v>
      </c>
      <c r="T242" s="60">
        <v>1</v>
      </c>
      <c r="U242" s="60">
        <v>9</v>
      </c>
      <c r="V242" s="60">
        <v>28</v>
      </c>
      <c r="W242" s="101" t="s">
        <v>1116</v>
      </c>
      <c r="X242" s="98" t="s">
        <v>1117</v>
      </c>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row>
    <row r="243" s="2" customFormat="1" ht="22.5" spans="1:109">
      <c r="A243" s="20">
        <v>238</v>
      </c>
      <c r="B243" s="98" t="s">
        <v>133</v>
      </c>
      <c r="C243" s="60" t="s">
        <v>134</v>
      </c>
      <c r="D243" s="38" t="s">
        <v>165</v>
      </c>
      <c r="E243" s="60" t="s">
        <v>1046</v>
      </c>
      <c r="F243" s="60" t="s">
        <v>1118</v>
      </c>
      <c r="G243" s="99" t="s">
        <v>1119</v>
      </c>
      <c r="H243" s="60" t="s">
        <v>169</v>
      </c>
      <c r="I243" s="60" t="s">
        <v>1120</v>
      </c>
      <c r="J243" s="50">
        <v>2026.4</v>
      </c>
      <c r="K243" s="100">
        <v>2026.12</v>
      </c>
      <c r="L243" s="60" t="s">
        <v>1121</v>
      </c>
      <c r="M243" s="99" t="s">
        <v>1122</v>
      </c>
      <c r="N243" s="60">
        <v>10</v>
      </c>
      <c r="O243" s="60">
        <v>10</v>
      </c>
      <c r="P243" s="60">
        <v>0</v>
      </c>
      <c r="Q243" s="60">
        <v>1</v>
      </c>
      <c r="R243" s="60">
        <v>67</v>
      </c>
      <c r="S243" s="60">
        <v>298</v>
      </c>
      <c r="T243" s="60">
        <v>1</v>
      </c>
      <c r="U243" s="60">
        <v>4</v>
      </c>
      <c r="V243" s="60">
        <v>12</v>
      </c>
      <c r="W243" s="101" t="s">
        <v>1123</v>
      </c>
      <c r="X243" s="98" t="s">
        <v>1068</v>
      </c>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row>
    <row r="244" s="2" customFormat="1" ht="33.75" spans="1:109">
      <c r="A244" s="20">
        <v>239</v>
      </c>
      <c r="B244" s="98" t="s">
        <v>133</v>
      </c>
      <c r="C244" s="60" t="s">
        <v>134</v>
      </c>
      <c r="D244" s="38" t="s">
        <v>165</v>
      </c>
      <c r="E244" s="60" t="s">
        <v>1046</v>
      </c>
      <c r="F244" s="60" t="s">
        <v>1118</v>
      </c>
      <c r="G244" s="99" t="s">
        <v>1124</v>
      </c>
      <c r="H244" s="60" t="s">
        <v>169</v>
      </c>
      <c r="I244" s="60" t="s">
        <v>1125</v>
      </c>
      <c r="J244" s="50">
        <v>2026.4</v>
      </c>
      <c r="K244" s="100">
        <v>2026.12</v>
      </c>
      <c r="L244" s="60" t="s">
        <v>1121</v>
      </c>
      <c r="M244" s="99" t="s">
        <v>1126</v>
      </c>
      <c r="N244" s="60">
        <v>5</v>
      </c>
      <c r="O244" s="60">
        <v>5</v>
      </c>
      <c r="P244" s="60">
        <v>0</v>
      </c>
      <c r="Q244" s="60">
        <v>1</v>
      </c>
      <c r="R244" s="60">
        <v>130</v>
      </c>
      <c r="S244" s="60">
        <v>452</v>
      </c>
      <c r="T244" s="60">
        <v>1</v>
      </c>
      <c r="U244" s="60">
        <v>3</v>
      </c>
      <c r="V244" s="60">
        <v>12</v>
      </c>
      <c r="W244" s="101" t="s">
        <v>1127</v>
      </c>
      <c r="X244" s="98" t="s">
        <v>1068</v>
      </c>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row>
    <row r="245" s="2" customFormat="1" ht="22.5" spans="1:109">
      <c r="A245" s="20">
        <v>240</v>
      </c>
      <c r="B245" s="98" t="s">
        <v>102</v>
      </c>
      <c r="C245" s="60" t="s">
        <v>126</v>
      </c>
      <c r="D245" s="99" t="s">
        <v>127</v>
      </c>
      <c r="E245" s="60" t="s">
        <v>1046</v>
      </c>
      <c r="F245" s="60" t="s">
        <v>1118</v>
      </c>
      <c r="G245" s="99" t="s">
        <v>1128</v>
      </c>
      <c r="H245" s="60" t="s">
        <v>117</v>
      </c>
      <c r="I245" s="60" t="s">
        <v>1129</v>
      </c>
      <c r="J245" s="50">
        <v>2026.2</v>
      </c>
      <c r="K245" s="100">
        <v>2026.4</v>
      </c>
      <c r="L245" s="60" t="s">
        <v>1121</v>
      </c>
      <c r="M245" s="99" t="s">
        <v>1130</v>
      </c>
      <c r="N245" s="60">
        <v>16</v>
      </c>
      <c r="O245" s="60">
        <v>16</v>
      </c>
      <c r="P245" s="60">
        <v>0</v>
      </c>
      <c r="Q245" s="60">
        <v>1</v>
      </c>
      <c r="R245" s="60">
        <v>120</v>
      </c>
      <c r="S245" s="60">
        <v>412</v>
      </c>
      <c r="T245" s="60">
        <v>1</v>
      </c>
      <c r="U245" s="60">
        <v>4</v>
      </c>
      <c r="V245" s="60">
        <v>11</v>
      </c>
      <c r="W245" s="101" t="s">
        <v>1131</v>
      </c>
      <c r="X245" s="98" t="s">
        <v>1132</v>
      </c>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row>
    <row r="246" s="2" customFormat="1" ht="69" customHeight="1" spans="1:109">
      <c r="A246" s="20">
        <v>241</v>
      </c>
      <c r="B246" s="98" t="s">
        <v>102</v>
      </c>
      <c r="C246" s="60" t="s">
        <v>126</v>
      </c>
      <c r="D246" s="99" t="s">
        <v>358</v>
      </c>
      <c r="E246" s="60" t="s">
        <v>1046</v>
      </c>
      <c r="F246" s="60" t="s">
        <v>1133</v>
      </c>
      <c r="G246" s="99" t="s">
        <v>1134</v>
      </c>
      <c r="H246" s="60" t="s">
        <v>117</v>
      </c>
      <c r="I246" s="60" t="s">
        <v>1135</v>
      </c>
      <c r="J246" s="50">
        <v>2026.2</v>
      </c>
      <c r="K246" s="100">
        <v>2026.4</v>
      </c>
      <c r="L246" s="60" t="s">
        <v>1133</v>
      </c>
      <c r="M246" s="99" t="s">
        <v>1136</v>
      </c>
      <c r="N246" s="60">
        <v>6</v>
      </c>
      <c r="O246" s="60">
        <v>6</v>
      </c>
      <c r="P246" s="60">
        <v>0</v>
      </c>
      <c r="Q246" s="60">
        <v>1</v>
      </c>
      <c r="R246" s="60">
        <v>999</v>
      </c>
      <c r="S246" s="60">
        <v>4012</v>
      </c>
      <c r="T246" s="60">
        <v>1</v>
      </c>
      <c r="U246" s="60">
        <v>12</v>
      </c>
      <c r="V246" s="60">
        <v>29</v>
      </c>
      <c r="W246" s="101" t="s">
        <v>1132</v>
      </c>
      <c r="X246" s="98" t="s">
        <v>1137</v>
      </c>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row>
    <row r="247" s="2" customFormat="1" ht="45" spans="1:109">
      <c r="A247" s="20">
        <v>242</v>
      </c>
      <c r="B247" s="98" t="s">
        <v>133</v>
      </c>
      <c r="C247" s="60" t="s">
        <v>134</v>
      </c>
      <c r="D247" s="60" t="s">
        <v>531</v>
      </c>
      <c r="E247" s="60" t="s">
        <v>1046</v>
      </c>
      <c r="F247" s="60" t="s">
        <v>1133</v>
      </c>
      <c r="G247" s="99" t="s">
        <v>1138</v>
      </c>
      <c r="H247" s="60" t="s">
        <v>169</v>
      </c>
      <c r="I247" s="60" t="s">
        <v>1135</v>
      </c>
      <c r="J247" s="50">
        <v>2026.5</v>
      </c>
      <c r="K247" s="100">
        <v>2026.6</v>
      </c>
      <c r="L247" s="60" t="s">
        <v>1133</v>
      </c>
      <c r="M247" s="99" t="s">
        <v>1139</v>
      </c>
      <c r="N247" s="60">
        <v>2</v>
      </c>
      <c r="O247" s="60">
        <v>2</v>
      </c>
      <c r="P247" s="60">
        <v>0</v>
      </c>
      <c r="Q247" s="60">
        <v>1</v>
      </c>
      <c r="R247" s="60">
        <v>26</v>
      </c>
      <c r="S247" s="60">
        <v>88</v>
      </c>
      <c r="T247" s="60">
        <v>1</v>
      </c>
      <c r="U247" s="60">
        <v>2</v>
      </c>
      <c r="V247" s="60">
        <v>8</v>
      </c>
      <c r="W247" s="101" t="s">
        <v>1140</v>
      </c>
      <c r="X247" s="98" t="s">
        <v>1068</v>
      </c>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row>
    <row r="248" s="2" customFormat="1" ht="45" spans="1:109">
      <c r="A248" s="20">
        <v>243</v>
      </c>
      <c r="B248" s="98" t="s">
        <v>133</v>
      </c>
      <c r="C248" s="60" t="s">
        <v>134</v>
      </c>
      <c r="D248" s="60" t="s">
        <v>531</v>
      </c>
      <c r="E248" s="60" t="s">
        <v>1046</v>
      </c>
      <c r="F248" s="60" t="s">
        <v>1133</v>
      </c>
      <c r="G248" s="99" t="s">
        <v>1141</v>
      </c>
      <c r="H248" s="60" t="s">
        <v>169</v>
      </c>
      <c r="I248" s="60" t="s">
        <v>1135</v>
      </c>
      <c r="J248" s="50">
        <v>2026.5</v>
      </c>
      <c r="K248" s="100">
        <v>2026.6</v>
      </c>
      <c r="L248" s="60" t="s">
        <v>1133</v>
      </c>
      <c r="M248" s="99" t="s">
        <v>1142</v>
      </c>
      <c r="N248" s="60">
        <v>3</v>
      </c>
      <c r="O248" s="60">
        <v>3</v>
      </c>
      <c r="P248" s="60">
        <v>0</v>
      </c>
      <c r="Q248" s="60">
        <v>1</v>
      </c>
      <c r="R248" s="60">
        <v>103</v>
      </c>
      <c r="S248" s="60">
        <v>334</v>
      </c>
      <c r="T248" s="60">
        <v>1</v>
      </c>
      <c r="U248" s="60">
        <v>5</v>
      </c>
      <c r="V248" s="60">
        <v>14</v>
      </c>
      <c r="W248" s="101" t="s">
        <v>1140</v>
      </c>
      <c r="X248" s="98" t="s">
        <v>1068</v>
      </c>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row>
    <row r="249" s="2" customFormat="1" ht="33.75" spans="1:109">
      <c r="A249" s="20">
        <v>244</v>
      </c>
      <c r="B249" s="20" t="s">
        <v>81</v>
      </c>
      <c r="C249" s="20" t="s">
        <v>98</v>
      </c>
      <c r="D249" s="20" t="s">
        <v>257</v>
      </c>
      <c r="E249" s="60" t="s">
        <v>1046</v>
      </c>
      <c r="F249" s="60" t="s">
        <v>1143</v>
      </c>
      <c r="G249" s="99" t="s">
        <v>260</v>
      </c>
      <c r="H249" s="71" t="s">
        <v>85</v>
      </c>
      <c r="I249" s="60" t="s">
        <v>1143</v>
      </c>
      <c r="J249" s="50">
        <v>2026.1</v>
      </c>
      <c r="K249" s="100">
        <v>2026.12</v>
      </c>
      <c r="L249" s="60" t="s">
        <v>1143</v>
      </c>
      <c r="M249" s="99" t="s">
        <v>1144</v>
      </c>
      <c r="N249" s="60">
        <v>50</v>
      </c>
      <c r="O249" s="60">
        <v>50</v>
      </c>
      <c r="P249" s="60">
        <v>0</v>
      </c>
      <c r="Q249" s="60">
        <v>8</v>
      </c>
      <c r="R249" s="60">
        <v>530</v>
      </c>
      <c r="S249" s="60">
        <v>1590</v>
      </c>
      <c r="T249" s="60">
        <v>8</v>
      </c>
      <c r="U249" s="60">
        <v>68</v>
      </c>
      <c r="V249" s="60">
        <v>176</v>
      </c>
      <c r="W249" s="102" t="s">
        <v>1144</v>
      </c>
      <c r="X249" s="98" t="s">
        <v>1145</v>
      </c>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row>
    <row r="250" s="2" customFormat="1" ht="78.75" spans="1:109">
      <c r="A250" s="20">
        <v>245</v>
      </c>
      <c r="B250" s="23" t="s">
        <v>102</v>
      </c>
      <c r="C250" s="23" t="s">
        <v>126</v>
      </c>
      <c r="D250" s="23" t="s">
        <v>127</v>
      </c>
      <c r="E250" s="23" t="s">
        <v>1146</v>
      </c>
      <c r="F250" s="23" t="s">
        <v>1147</v>
      </c>
      <c r="G250" s="23" t="s">
        <v>1148</v>
      </c>
      <c r="H250" s="23" t="s">
        <v>117</v>
      </c>
      <c r="I250" s="23" t="s">
        <v>1149</v>
      </c>
      <c r="J250" s="23">
        <v>2026.03</v>
      </c>
      <c r="K250" s="23">
        <v>2026.05</v>
      </c>
      <c r="L250" s="23" t="s">
        <v>1147</v>
      </c>
      <c r="M250" s="23" t="s">
        <v>1150</v>
      </c>
      <c r="N250" s="23">
        <v>7.61</v>
      </c>
      <c r="O250" s="23">
        <v>7.5</v>
      </c>
      <c r="P250" s="23">
        <v>0.11</v>
      </c>
      <c r="Q250" s="23">
        <v>1</v>
      </c>
      <c r="R250" s="23">
        <v>60</v>
      </c>
      <c r="S250" s="23">
        <v>214</v>
      </c>
      <c r="T250" s="23">
        <v>0</v>
      </c>
      <c r="U250" s="23">
        <v>4</v>
      </c>
      <c r="V250" s="23">
        <v>11</v>
      </c>
      <c r="W250" s="45" t="s">
        <v>1151</v>
      </c>
      <c r="X250" s="23" t="s">
        <v>1152</v>
      </c>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row>
    <row r="251" s="2" customFormat="1" ht="78.75" spans="1:109">
      <c r="A251" s="20">
        <v>246</v>
      </c>
      <c r="B251" s="23" t="s">
        <v>102</v>
      </c>
      <c r="C251" s="23" t="s">
        <v>126</v>
      </c>
      <c r="D251" s="23" t="s">
        <v>127</v>
      </c>
      <c r="E251" s="23" t="s">
        <v>1146</v>
      </c>
      <c r="F251" s="23" t="s">
        <v>1147</v>
      </c>
      <c r="G251" s="23" t="s">
        <v>1153</v>
      </c>
      <c r="H251" s="23" t="s">
        <v>117</v>
      </c>
      <c r="I251" s="23" t="s">
        <v>1149</v>
      </c>
      <c r="J251" s="23">
        <v>2026.03</v>
      </c>
      <c r="K251" s="23">
        <v>2026.05</v>
      </c>
      <c r="L251" s="23" t="s">
        <v>1147</v>
      </c>
      <c r="M251" s="23" t="s">
        <v>1154</v>
      </c>
      <c r="N251" s="23">
        <v>19.125</v>
      </c>
      <c r="O251" s="23">
        <v>15</v>
      </c>
      <c r="P251" s="23">
        <v>4.125</v>
      </c>
      <c r="Q251" s="23">
        <v>1</v>
      </c>
      <c r="R251" s="23">
        <v>60</v>
      </c>
      <c r="S251" s="23">
        <v>214</v>
      </c>
      <c r="T251" s="23">
        <v>0</v>
      </c>
      <c r="U251" s="23">
        <v>4</v>
      </c>
      <c r="V251" s="23">
        <v>11</v>
      </c>
      <c r="W251" s="45" t="s">
        <v>1155</v>
      </c>
      <c r="X251" s="23" t="s">
        <v>1152</v>
      </c>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row>
    <row r="252" s="2" customFormat="1" ht="78.75" spans="1:109">
      <c r="A252" s="20">
        <v>247</v>
      </c>
      <c r="B252" s="23" t="s">
        <v>102</v>
      </c>
      <c r="C252" s="23" t="s">
        <v>126</v>
      </c>
      <c r="D252" s="23" t="s">
        <v>127</v>
      </c>
      <c r="E252" s="23" t="s">
        <v>1146</v>
      </c>
      <c r="F252" s="23" t="s">
        <v>1147</v>
      </c>
      <c r="G252" s="23" t="s">
        <v>1156</v>
      </c>
      <c r="H252" s="23" t="s">
        <v>169</v>
      </c>
      <c r="I252" s="23" t="s">
        <v>1157</v>
      </c>
      <c r="J252" s="23">
        <v>2026.03</v>
      </c>
      <c r="K252" s="23">
        <v>2026.08</v>
      </c>
      <c r="L252" s="23" t="s">
        <v>1147</v>
      </c>
      <c r="M252" s="23" t="s">
        <v>1158</v>
      </c>
      <c r="N252" s="23">
        <v>54</v>
      </c>
      <c r="O252" s="23">
        <v>30</v>
      </c>
      <c r="P252" s="23">
        <v>24</v>
      </c>
      <c r="Q252" s="23">
        <v>1</v>
      </c>
      <c r="R252" s="23">
        <v>50</v>
      </c>
      <c r="S252" s="23">
        <v>169</v>
      </c>
      <c r="T252" s="23">
        <v>0</v>
      </c>
      <c r="U252" s="23">
        <v>3</v>
      </c>
      <c r="V252" s="23">
        <v>8</v>
      </c>
      <c r="W252" s="45" t="s">
        <v>1159</v>
      </c>
      <c r="X252" s="23" t="s">
        <v>1152</v>
      </c>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row>
    <row r="253" s="2" customFormat="1" ht="67.5" spans="1:109">
      <c r="A253" s="20">
        <v>248</v>
      </c>
      <c r="B253" s="23" t="s">
        <v>102</v>
      </c>
      <c r="C253" s="23" t="s">
        <v>126</v>
      </c>
      <c r="D253" s="23" t="s">
        <v>127</v>
      </c>
      <c r="E253" s="23" t="s">
        <v>1146</v>
      </c>
      <c r="F253" s="23" t="s">
        <v>1160</v>
      </c>
      <c r="G253" s="23" t="s">
        <v>1161</v>
      </c>
      <c r="H253" s="23" t="s">
        <v>1162</v>
      </c>
      <c r="I253" s="23" t="s">
        <v>1160</v>
      </c>
      <c r="J253" s="103">
        <v>2026.03</v>
      </c>
      <c r="K253" s="103">
        <v>2026.11</v>
      </c>
      <c r="L253" s="23" t="s">
        <v>1160</v>
      </c>
      <c r="M253" s="23" t="s">
        <v>1163</v>
      </c>
      <c r="N253" s="23">
        <v>20</v>
      </c>
      <c r="O253" s="23">
        <v>5</v>
      </c>
      <c r="P253" s="23">
        <v>15</v>
      </c>
      <c r="Q253" s="23">
        <v>1</v>
      </c>
      <c r="R253" s="23">
        <v>260</v>
      </c>
      <c r="S253" s="23">
        <v>740</v>
      </c>
      <c r="T253" s="23">
        <v>1</v>
      </c>
      <c r="U253" s="23">
        <v>28</v>
      </c>
      <c r="V253" s="23">
        <v>63</v>
      </c>
      <c r="W253" s="45" t="s">
        <v>1164</v>
      </c>
      <c r="X253" s="23" t="s">
        <v>1165</v>
      </c>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row>
    <row r="254" s="2" customFormat="1" ht="56.25" spans="1:109">
      <c r="A254" s="20">
        <v>249</v>
      </c>
      <c r="B254" s="23" t="s">
        <v>102</v>
      </c>
      <c r="C254" s="23" t="s">
        <v>126</v>
      </c>
      <c r="D254" s="23" t="s">
        <v>127</v>
      </c>
      <c r="E254" s="23" t="s">
        <v>1146</v>
      </c>
      <c r="F254" s="23" t="s">
        <v>1166</v>
      </c>
      <c r="G254" s="23" t="s">
        <v>1167</v>
      </c>
      <c r="H254" s="23" t="s">
        <v>1168</v>
      </c>
      <c r="I254" s="23" t="s">
        <v>1169</v>
      </c>
      <c r="J254" s="103">
        <v>2026.03</v>
      </c>
      <c r="K254" s="103">
        <v>2026.11</v>
      </c>
      <c r="L254" s="23" t="s">
        <v>1170</v>
      </c>
      <c r="M254" s="23" t="s">
        <v>1171</v>
      </c>
      <c r="N254" s="23">
        <v>20</v>
      </c>
      <c r="O254" s="23">
        <v>15</v>
      </c>
      <c r="P254" s="23">
        <v>5</v>
      </c>
      <c r="Q254" s="23">
        <v>1</v>
      </c>
      <c r="R254" s="23">
        <v>35</v>
      </c>
      <c r="S254" s="23">
        <v>170</v>
      </c>
      <c r="T254" s="23">
        <v>1</v>
      </c>
      <c r="U254" s="23">
        <v>5</v>
      </c>
      <c r="V254" s="23">
        <v>12</v>
      </c>
      <c r="W254" s="45" t="s">
        <v>1172</v>
      </c>
      <c r="X254" s="23" t="s">
        <v>1165</v>
      </c>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row>
    <row r="255" s="2" customFormat="1" ht="78.75" spans="1:109">
      <c r="A255" s="20">
        <v>250</v>
      </c>
      <c r="B255" s="23" t="s">
        <v>102</v>
      </c>
      <c r="C255" s="23" t="s">
        <v>126</v>
      </c>
      <c r="D255" s="23" t="s">
        <v>127</v>
      </c>
      <c r="E255" s="23" t="s">
        <v>1146</v>
      </c>
      <c r="F255" s="23" t="s">
        <v>1173</v>
      </c>
      <c r="G255" s="23" t="s">
        <v>1174</v>
      </c>
      <c r="H255" s="23" t="s">
        <v>117</v>
      </c>
      <c r="I255" s="23" t="s">
        <v>1175</v>
      </c>
      <c r="J255" s="104">
        <v>2026.03</v>
      </c>
      <c r="K255" s="104">
        <v>2026.12</v>
      </c>
      <c r="L255" s="23" t="s">
        <v>1173</v>
      </c>
      <c r="M255" s="23" t="s">
        <v>1176</v>
      </c>
      <c r="N255" s="23">
        <v>9</v>
      </c>
      <c r="O255" s="23">
        <v>6</v>
      </c>
      <c r="P255" s="23">
        <v>3</v>
      </c>
      <c r="Q255" s="23">
        <v>1</v>
      </c>
      <c r="R255" s="23">
        <v>65</v>
      </c>
      <c r="S255" s="23">
        <v>210</v>
      </c>
      <c r="T255" s="23">
        <v>1</v>
      </c>
      <c r="U255" s="23">
        <v>19</v>
      </c>
      <c r="V255" s="23">
        <v>63</v>
      </c>
      <c r="W255" s="45" t="s">
        <v>1177</v>
      </c>
      <c r="X255" s="23"/>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row>
    <row r="256" s="2" customFormat="1" ht="45" spans="1:109">
      <c r="A256" s="20">
        <v>251</v>
      </c>
      <c r="B256" s="23" t="s">
        <v>133</v>
      </c>
      <c r="C256" s="23" t="s">
        <v>134</v>
      </c>
      <c r="D256" s="23" t="s">
        <v>165</v>
      </c>
      <c r="E256" s="23" t="s">
        <v>1146</v>
      </c>
      <c r="F256" s="23" t="s">
        <v>1173</v>
      </c>
      <c r="G256" s="105" t="s">
        <v>1178</v>
      </c>
      <c r="H256" s="23" t="s">
        <v>117</v>
      </c>
      <c r="I256" s="23" t="s">
        <v>1179</v>
      </c>
      <c r="J256" s="104">
        <v>2026.11</v>
      </c>
      <c r="K256" s="104">
        <v>2026.12</v>
      </c>
      <c r="L256" s="23" t="s">
        <v>1173</v>
      </c>
      <c r="M256" s="23" t="s">
        <v>1180</v>
      </c>
      <c r="N256" s="23">
        <v>20</v>
      </c>
      <c r="O256" s="23">
        <v>17</v>
      </c>
      <c r="P256" s="23">
        <v>3</v>
      </c>
      <c r="Q256" s="23">
        <v>1</v>
      </c>
      <c r="R256" s="23">
        <v>120</v>
      </c>
      <c r="S256" s="23">
        <v>480</v>
      </c>
      <c r="T256" s="23">
        <v>1</v>
      </c>
      <c r="U256" s="23">
        <v>19</v>
      </c>
      <c r="V256" s="23">
        <v>63</v>
      </c>
      <c r="W256" s="45" t="s">
        <v>1181</v>
      </c>
      <c r="X256" s="23"/>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row>
    <row r="257" s="2" customFormat="1" ht="22.5" spans="1:109">
      <c r="A257" s="20">
        <v>252</v>
      </c>
      <c r="B257" s="23" t="s">
        <v>133</v>
      </c>
      <c r="C257" s="23" t="s">
        <v>134</v>
      </c>
      <c r="D257" s="23" t="s">
        <v>165</v>
      </c>
      <c r="E257" s="23" t="s">
        <v>1146</v>
      </c>
      <c r="F257" s="23" t="s">
        <v>1182</v>
      </c>
      <c r="G257" s="23" t="s">
        <v>1183</v>
      </c>
      <c r="H257" s="23" t="s">
        <v>169</v>
      </c>
      <c r="I257" s="23" t="s">
        <v>1184</v>
      </c>
      <c r="J257" s="23">
        <v>2026.8</v>
      </c>
      <c r="K257" s="23">
        <v>2026.12</v>
      </c>
      <c r="L257" s="23" t="s">
        <v>1182</v>
      </c>
      <c r="M257" s="23" t="s">
        <v>1185</v>
      </c>
      <c r="N257" s="23">
        <v>120</v>
      </c>
      <c r="O257" s="23">
        <v>30</v>
      </c>
      <c r="P257" s="23">
        <v>90</v>
      </c>
      <c r="Q257" s="23">
        <v>1</v>
      </c>
      <c r="R257" s="23">
        <v>58</v>
      </c>
      <c r="S257" s="23">
        <v>189</v>
      </c>
      <c r="T257" s="23">
        <v>1</v>
      </c>
      <c r="U257" s="23">
        <v>30</v>
      </c>
      <c r="V257" s="23">
        <v>80</v>
      </c>
      <c r="W257" s="45" t="s">
        <v>1186</v>
      </c>
      <c r="X257" s="23"/>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row>
    <row r="258" s="2" customFormat="1" ht="45" spans="1:109">
      <c r="A258" s="20">
        <v>253</v>
      </c>
      <c r="B258" s="23" t="s">
        <v>102</v>
      </c>
      <c r="C258" s="23" t="s">
        <v>126</v>
      </c>
      <c r="D258" s="23" t="s">
        <v>127</v>
      </c>
      <c r="E258" s="23" t="s">
        <v>1146</v>
      </c>
      <c r="F258" s="23" t="s">
        <v>1187</v>
      </c>
      <c r="G258" s="23" t="s">
        <v>1188</v>
      </c>
      <c r="H258" s="23" t="s">
        <v>117</v>
      </c>
      <c r="I258" s="23" t="s">
        <v>1189</v>
      </c>
      <c r="J258" s="23">
        <v>2026.03</v>
      </c>
      <c r="K258" s="23">
        <v>2026.06</v>
      </c>
      <c r="L258" s="23" t="s">
        <v>1187</v>
      </c>
      <c r="M258" s="23" t="s">
        <v>1190</v>
      </c>
      <c r="N258" s="23">
        <v>6</v>
      </c>
      <c r="O258" s="23">
        <v>3</v>
      </c>
      <c r="P258" s="23">
        <v>3</v>
      </c>
      <c r="Q258" s="23">
        <v>1</v>
      </c>
      <c r="R258" s="23">
        <v>23</v>
      </c>
      <c r="S258" s="23">
        <v>78</v>
      </c>
      <c r="T258" s="23">
        <v>1</v>
      </c>
      <c r="U258" s="23">
        <v>5</v>
      </c>
      <c r="V258" s="23">
        <v>12</v>
      </c>
      <c r="W258" s="45" t="s">
        <v>1191</v>
      </c>
      <c r="X258" s="23"/>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row>
    <row r="259" s="2" customFormat="1" ht="56.25" spans="1:109">
      <c r="A259" s="20">
        <v>254</v>
      </c>
      <c r="B259" s="20" t="s">
        <v>133</v>
      </c>
      <c r="C259" s="20" t="s">
        <v>1192</v>
      </c>
      <c r="D259" s="82" t="s">
        <v>1193</v>
      </c>
      <c r="E259" s="20" t="s">
        <v>1146</v>
      </c>
      <c r="F259" s="20" t="s">
        <v>1187</v>
      </c>
      <c r="G259" s="20" t="s">
        <v>1194</v>
      </c>
      <c r="H259" s="20" t="s">
        <v>117</v>
      </c>
      <c r="I259" s="20" t="s">
        <v>1187</v>
      </c>
      <c r="J259" s="23">
        <v>2026.06</v>
      </c>
      <c r="K259" s="23">
        <v>2026.11</v>
      </c>
      <c r="L259" s="20" t="s">
        <v>1187</v>
      </c>
      <c r="M259" s="20" t="s">
        <v>1195</v>
      </c>
      <c r="N259" s="20">
        <v>8</v>
      </c>
      <c r="O259" s="20">
        <v>5</v>
      </c>
      <c r="P259" s="20">
        <v>3</v>
      </c>
      <c r="Q259" s="20">
        <v>1</v>
      </c>
      <c r="R259" s="20">
        <v>58</v>
      </c>
      <c r="S259" s="20">
        <v>192</v>
      </c>
      <c r="T259" s="20">
        <v>1</v>
      </c>
      <c r="U259" s="20">
        <v>14</v>
      </c>
      <c r="V259" s="20">
        <v>42</v>
      </c>
      <c r="W259" s="24" t="s">
        <v>1196</v>
      </c>
      <c r="X259" s="20"/>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row>
    <row r="260" s="2" customFormat="1" ht="78.75" spans="1:109">
      <c r="A260" s="20">
        <v>255</v>
      </c>
      <c r="B260" s="20" t="s">
        <v>102</v>
      </c>
      <c r="C260" s="20" t="s">
        <v>114</v>
      </c>
      <c r="D260" s="20" t="s">
        <v>204</v>
      </c>
      <c r="E260" s="20" t="s">
        <v>1197</v>
      </c>
      <c r="F260" s="20" t="s">
        <v>1198</v>
      </c>
      <c r="G260" s="20" t="s">
        <v>1199</v>
      </c>
      <c r="H260" s="20" t="s">
        <v>85</v>
      </c>
      <c r="I260" s="20" t="s">
        <v>1200</v>
      </c>
      <c r="J260" s="44">
        <v>46082</v>
      </c>
      <c r="K260" s="44">
        <v>46113</v>
      </c>
      <c r="L260" s="20" t="s">
        <v>1198</v>
      </c>
      <c r="M260" s="23" t="s">
        <v>1201</v>
      </c>
      <c r="N260" s="20">
        <v>10</v>
      </c>
      <c r="O260" s="20">
        <v>6</v>
      </c>
      <c r="P260" s="20">
        <v>4</v>
      </c>
      <c r="Q260" s="20">
        <v>1</v>
      </c>
      <c r="R260" s="20">
        <v>37</v>
      </c>
      <c r="S260" s="20">
        <v>156</v>
      </c>
      <c r="T260" s="20">
        <v>0</v>
      </c>
      <c r="U260" s="20">
        <v>2</v>
      </c>
      <c r="V260" s="20">
        <v>5</v>
      </c>
      <c r="W260" s="24" t="s">
        <v>1202</v>
      </c>
      <c r="X260" s="20" t="s">
        <v>1203</v>
      </c>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row>
    <row r="261" s="2" customFormat="1" ht="36" customHeight="1" spans="1:109">
      <c r="A261" s="20">
        <v>256</v>
      </c>
      <c r="B261" s="82" t="s">
        <v>133</v>
      </c>
      <c r="C261" s="82" t="s">
        <v>134</v>
      </c>
      <c r="D261" s="20" t="s">
        <v>165</v>
      </c>
      <c r="E261" s="82" t="s">
        <v>1197</v>
      </c>
      <c r="F261" s="82" t="s">
        <v>1204</v>
      </c>
      <c r="G261" s="82" t="s">
        <v>1205</v>
      </c>
      <c r="H261" s="82" t="s">
        <v>268</v>
      </c>
      <c r="I261" s="82" t="s">
        <v>1206</v>
      </c>
      <c r="J261" s="84">
        <v>46174</v>
      </c>
      <c r="K261" s="44">
        <v>46357</v>
      </c>
      <c r="L261" s="82" t="s">
        <v>1204</v>
      </c>
      <c r="M261" s="82" t="s">
        <v>1207</v>
      </c>
      <c r="N261" s="82">
        <v>350</v>
      </c>
      <c r="O261" s="82">
        <v>250</v>
      </c>
      <c r="P261" s="82">
        <v>100</v>
      </c>
      <c r="Q261" s="82">
        <v>4</v>
      </c>
      <c r="R261" s="82">
        <v>1500</v>
      </c>
      <c r="S261" s="82">
        <v>6000</v>
      </c>
      <c r="T261" s="82">
        <v>0</v>
      </c>
      <c r="U261" s="82">
        <v>60</v>
      </c>
      <c r="V261" s="82">
        <v>230</v>
      </c>
      <c r="W261" s="106" t="s">
        <v>1208</v>
      </c>
      <c r="X261" s="20" t="s">
        <v>1209</v>
      </c>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row>
    <row r="262" s="2" customFormat="1" ht="56.25" spans="1:109">
      <c r="A262" s="20">
        <v>257</v>
      </c>
      <c r="B262" s="20" t="s">
        <v>102</v>
      </c>
      <c r="C262" s="20" t="s">
        <v>126</v>
      </c>
      <c r="D262" s="20" t="s">
        <v>127</v>
      </c>
      <c r="E262" s="20" t="s">
        <v>1197</v>
      </c>
      <c r="F262" s="20" t="s">
        <v>1210</v>
      </c>
      <c r="G262" s="20" t="s">
        <v>1211</v>
      </c>
      <c r="H262" s="20" t="s">
        <v>117</v>
      </c>
      <c r="I262" s="20" t="s">
        <v>1210</v>
      </c>
      <c r="J262" s="44">
        <v>46023</v>
      </c>
      <c r="K262" s="44">
        <v>46357</v>
      </c>
      <c r="L262" s="20" t="s">
        <v>1210</v>
      </c>
      <c r="M262" s="20" t="s">
        <v>1212</v>
      </c>
      <c r="N262" s="20">
        <v>85</v>
      </c>
      <c r="O262" s="20">
        <v>75</v>
      </c>
      <c r="P262" s="20">
        <v>10</v>
      </c>
      <c r="Q262" s="20">
        <v>1</v>
      </c>
      <c r="R262" s="20">
        <v>199</v>
      </c>
      <c r="S262" s="20">
        <v>960</v>
      </c>
      <c r="T262" s="20">
        <v>0</v>
      </c>
      <c r="U262" s="20">
        <v>18</v>
      </c>
      <c r="V262" s="20">
        <v>58</v>
      </c>
      <c r="W262" s="24" t="s">
        <v>1213</v>
      </c>
      <c r="X262" s="20" t="s">
        <v>1214</v>
      </c>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row>
    <row r="263" s="2" customFormat="1" ht="57" customHeight="1" spans="1:109">
      <c r="A263" s="20">
        <v>258</v>
      </c>
      <c r="B263" s="20" t="s">
        <v>102</v>
      </c>
      <c r="C263" s="20" t="s">
        <v>126</v>
      </c>
      <c r="D263" s="20" t="s">
        <v>127</v>
      </c>
      <c r="E263" s="20" t="s">
        <v>1197</v>
      </c>
      <c r="F263" s="20" t="s">
        <v>1210</v>
      </c>
      <c r="G263" s="20" t="s">
        <v>1215</v>
      </c>
      <c r="H263" s="20" t="s">
        <v>169</v>
      </c>
      <c r="I263" s="20" t="s">
        <v>1210</v>
      </c>
      <c r="J263" s="44">
        <v>46023</v>
      </c>
      <c r="K263" s="44">
        <v>46357</v>
      </c>
      <c r="L263" s="20" t="s">
        <v>1210</v>
      </c>
      <c r="M263" s="20" t="s">
        <v>1216</v>
      </c>
      <c r="N263" s="20">
        <v>75</v>
      </c>
      <c r="O263" s="20">
        <v>60</v>
      </c>
      <c r="P263" s="20">
        <v>15</v>
      </c>
      <c r="Q263" s="20">
        <v>1</v>
      </c>
      <c r="R263" s="20">
        <v>26</v>
      </c>
      <c r="S263" s="20">
        <v>300</v>
      </c>
      <c r="T263" s="20">
        <v>0</v>
      </c>
      <c r="U263" s="20">
        <v>5</v>
      </c>
      <c r="V263" s="20">
        <v>19</v>
      </c>
      <c r="W263" s="24" t="s">
        <v>1217</v>
      </c>
      <c r="X263" s="20" t="s">
        <v>1218</v>
      </c>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row>
    <row r="264" s="2" customFormat="1" ht="45" spans="1:109">
      <c r="A264" s="20">
        <v>259</v>
      </c>
      <c r="B264" s="20" t="s">
        <v>133</v>
      </c>
      <c r="C264" s="20" t="s">
        <v>134</v>
      </c>
      <c r="D264" s="20" t="s">
        <v>165</v>
      </c>
      <c r="E264" s="20" t="s">
        <v>1197</v>
      </c>
      <c r="F264" s="20" t="s">
        <v>1210</v>
      </c>
      <c r="G264" s="20" t="s">
        <v>1219</v>
      </c>
      <c r="H264" s="20" t="s">
        <v>117</v>
      </c>
      <c r="I264" s="20" t="s">
        <v>1210</v>
      </c>
      <c r="J264" s="44">
        <v>46023</v>
      </c>
      <c r="K264" s="44">
        <v>46357</v>
      </c>
      <c r="L264" s="20" t="s">
        <v>1210</v>
      </c>
      <c r="M264" s="20" t="s">
        <v>1220</v>
      </c>
      <c r="N264" s="20">
        <v>15</v>
      </c>
      <c r="O264" s="20">
        <v>10</v>
      </c>
      <c r="P264" s="20">
        <v>5</v>
      </c>
      <c r="Q264" s="20">
        <v>1</v>
      </c>
      <c r="R264" s="20">
        <v>50</v>
      </c>
      <c r="S264" s="20">
        <v>200</v>
      </c>
      <c r="T264" s="20">
        <v>0</v>
      </c>
      <c r="U264" s="20">
        <v>5</v>
      </c>
      <c r="V264" s="20">
        <v>30</v>
      </c>
      <c r="W264" s="24" t="s">
        <v>1221</v>
      </c>
      <c r="X264" s="20" t="s">
        <v>1222</v>
      </c>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row>
    <row r="265" s="2" customFormat="1" ht="45" spans="1:109">
      <c r="A265" s="20">
        <v>260</v>
      </c>
      <c r="B265" s="20" t="s">
        <v>133</v>
      </c>
      <c r="C265" s="20" t="s">
        <v>134</v>
      </c>
      <c r="D265" s="20" t="s">
        <v>165</v>
      </c>
      <c r="E265" s="20" t="s">
        <v>1197</v>
      </c>
      <c r="F265" s="20" t="s">
        <v>1210</v>
      </c>
      <c r="G265" s="20" t="s">
        <v>1223</v>
      </c>
      <c r="H265" s="20" t="s">
        <v>117</v>
      </c>
      <c r="I265" s="20" t="s">
        <v>1210</v>
      </c>
      <c r="J265" s="44">
        <v>46023</v>
      </c>
      <c r="K265" s="44">
        <v>46357</v>
      </c>
      <c r="L265" s="20" t="s">
        <v>1210</v>
      </c>
      <c r="M265" s="20" t="s">
        <v>1224</v>
      </c>
      <c r="N265" s="20">
        <v>18</v>
      </c>
      <c r="O265" s="20">
        <v>15</v>
      </c>
      <c r="P265" s="20">
        <v>3</v>
      </c>
      <c r="Q265" s="20">
        <v>1</v>
      </c>
      <c r="R265" s="20">
        <v>52</v>
      </c>
      <c r="S265" s="20">
        <v>210</v>
      </c>
      <c r="T265" s="20">
        <v>0</v>
      </c>
      <c r="U265" s="20">
        <v>3</v>
      </c>
      <c r="V265" s="20">
        <v>35</v>
      </c>
      <c r="W265" s="24" t="s">
        <v>1225</v>
      </c>
      <c r="X265" s="20" t="s">
        <v>1226</v>
      </c>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row>
    <row r="266" s="2" customFormat="1" ht="45" spans="1:109">
      <c r="A266" s="20">
        <v>261</v>
      </c>
      <c r="B266" s="82" t="s">
        <v>133</v>
      </c>
      <c r="C266" s="82" t="s">
        <v>134</v>
      </c>
      <c r="D266" s="20" t="s">
        <v>165</v>
      </c>
      <c r="E266" s="82" t="s">
        <v>1197</v>
      </c>
      <c r="F266" s="82" t="s">
        <v>1210</v>
      </c>
      <c r="G266" s="82" t="s">
        <v>1227</v>
      </c>
      <c r="H266" s="82" t="s">
        <v>117</v>
      </c>
      <c r="I266" s="82" t="s">
        <v>1210</v>
      </c>
      <c r="J266" s="84">
        <v>46023</v>
      </c>
      <c r="K266" s="84">
        <v>46357</v>
      </c>
      <c r="L266" s="82" t="s">
        <v>1210</v>
      </c>
      <c r="M266" s="82" t="s">
        <v>1228</v>
      </c>
      <c r="N266" s="82">
        <v>55</v>
      </c>
      <c r="O266" s="82">
        <v>45</v>
      </c>
      <c r="P266" s="82">
        <v>10</v>
      </c>
      <c r="Q266" s="82">
        <v>1</v>
      </c>
      <c r="R266" s="82">
        <v>268</v>
      </c>
      <c r="S266" s="82">
        <v>1600</v>
      </c>
      <c r="T266" s="20">
        <v>0</v>
      </c>
      <c r="U266" s="82">
        <v>32</v>
      </c>
      <c r="V266" s="82">
        <v>106</v>
      </c>
      <c r="W266" s="106" t="s">
        <v>1229</v>
      </c>
      <c r="X266" s="20" t="s">
        <v>1230</v>
      </c>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row>
    <row r="267" s="2" customFormat="1" ht="33.75" spans="1:109">
      <c r="A267" s="20">
        <v>262</v>
      </c>
      <c r="B267" s="20" t="s">
        <v>133</v>
      </c>
      <c r="C267" s="20" t="s">
        <v>134</v>
      </c>
      <c r="D267" s="60" t="s">
        <v>531</v>
      </c>
      <c r="E267" s="20" t="s">
        <v>1197</v>
      </c>
      <c r="F267" s="20" t="s">
        <v>1231</v>
      </c>
      <c r="G267" s="20" t="s">
        <v>1232</v>
      </c>
      <c r="H267" s="20" t="s">
        <v>117</v>
      </c>
      <c r="I267" s="20" t="s">
        <v>1233</v>
      </c>
      <c r="J267" s="44">
        <v>46023</v>
      </c>
      <c r="K267" s="44">
        <v>46357</v>
      </c>
      <c r="L267" s="20" t="s">
        <v>1231</v>
      </c>
      <c r="M267" s="20" t="s">
        <v>1234</v>
      </c>
      <c r="N267" s="20">
        <v>200</v>
      </c>
      <c r="O267" s="20">
        <v>100</v>
      </c>
      <c r="P267" s="20">
        <v>100</v>
      </c>
      <c r="Q267" s="20">
        <v>1</v>
      </c>
      <c r="R267" s="20">
        <v>890</v>
      </c>
      <c r="S267" s="20">
        <v>3126</v>
      </c>
      <c r="T267" s="20">
        <v>0</v>
      </c>
      <c r="U267" s="20">
        <v>37</v>
      </c>
      <c r="V267" s="20">
        <v>135</v>
      </c>
      <c r="W267" s="24" t="s">
        <v>1235</v>
      </c>
      <c r="X267" s="20" t="s">
        <v>1235</v>
      </c>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row>
    <row r="268" s="2" customFormat="1" ht="33.75" spans="1:109">
      <c r="A268" s="20">
        <v>263</v>
      </c>
      <c r="B268" s="20" t="s">
        <v>102</v>
      </c>
      <c r="C268" s="20" t="s">
        <v>126</v>
      </c>
      <c r="D268" s="20" t="s">
        <v>127</v>
      </c>
      <c r="E268" s="20" t="s">
        <v>1197</v>
      </c>
      <c r="F268" s="20" t="s">
        <v>1236</v>
      </c>
      <c r="G268" s="20" t="s">
        <v>1237</v>
      </c>
      <c r="H268" s="20" t="s">
        <v>117</v>
      </c>
      <c r="I268" s="20" t="s">
        <v>1238</v>
      </c>
      <c r="J268" s="44">
        <v>46143</v>
      </c>
      <c r="K268" s="44">
        <v>46358</v>
      </c>
      <c r="L268" s="20" t="s">
        <v>1236</v>
      </c>
      <c r="M268" s="20" t="s">
        <v>1239</v>
      </c>
      <c r="N268" s="20">
        <v>40</v>
      </c>
      <c r="O268" s="20">
        <v>30</v>
      </c>
      <c r="P268" s="20">
        <v>10</v>
      </c>
      <c r="Q268" s="20">
        <v>1</v>
      </c>
      <c r="R268" s="20">
        <v>110</v>
      </c>
      <c r="S268" s="20">
        <v>421</v>
      </c>
      <c r="T268" s="20">
        <v>0</v>
      </c>
      <c r="U268" s="20">
        <v>11</v>
      </c>
      <c r="V268" s="20">
        <v>40</v>
      </c>
      <c r="W268" s="24" t="s">
        <v>1240</v>
      </c>
      <c r="X268" s="20" t="s">
        <v>1241</v>
      </c>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row>
    <row r="269" s="2" customFormat="1" ht="45" spans="1:109">
      <c r="A269" s="20">
        <v>264</v>
      </c>
      <c r="B269" s="20" t="s">
        <v>102</v>
      </c>
      <c r="C269" s="20" t="s">
        <v>114</v>
      </c>
      <c r="D269" s="20" t="s">
        <v>204</v>
      </c>
      <c r="E269" s="20" t="s">
        <v>1197</v>
      </c>
      <c r="F269" s="20" t="s">
        <v>1236</v>
      </c>
      <c r="G269" s="20" t="s">
        <v>1242</v>
      </c>
      <c r="H269" s="20" t="s">
        <v>85</v>
      </c>
      <c r="I269" s="20" t="s">
        <v>1236</v>
      </c>
      <c r="J269" s="44">
        <v>46144</v>
      </c>
      <c r="K269" s="44">
        <v>46359</v>
      </c>
      <c r="L269" s="20" t="s">
        <v>1236</v>
      </c>
      <c r="M269" s="20" t="s">
        <v>1243</v>
      </c>
      <c r="N269" s="20">
        <v>30</v>
      </c>
      <c r="O269" s="20">
        <v>22</v>
      </c>
      <c r="P269" s="20">
        <v>8</v>
      </c>
      <c r="Q269" s="20">
        <v>1</v>
      </c>
      <c r="R269" s="20">
        <v>245</v>
      </c>
      <c r="S269" s="20">
        <v>954</v>
      </c>
      <c r="T269" s="20">
        <v>0</v>
      </c>
      <c r="U269" s="20">
        <v>28</v>
      </c>
      <c r="V269" s="20">
        <v>86</v>
      </c>
      <c r="W269" s="24" t="s">
        <v>1244</v>
      </c>
      <c r="X269" s="20" t="s">
        <v>1245</v>
      </c>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16"/>
      <c r="DE269" s="16"/>
    </row>
    <row r="270" s="2" customFormat="1" ht="33.75" spans="1:109">
      <c r="A270" s="20">
        <v>265</v>
      </c>
      <c r="B270" s="20" t="s">
        <v>102</v>
      </c>
      <c r="C270" s="20" t="s">
        <v>114</v>
      </c>
      <c r="D270" s="20" t="s">
        <v>204</v>
      </c>
      <c r="E270" s="20" t="s">
        <v>1197</v>
      </c>
      <c r="F270" s="20" t="s">
        <v>1246</v>
      </c>
      <c r="G270" s="20" t="s">
        <v>1247</v>
      </c>
      <c r="H270" s="20" t="s">
        <v>169</v>
      </c>
      <c r="I270" s="20" t="s">
        <v>1246</v>
      </c>
      <c r="J270" s="44">
        <v>46054</v>
      </c>
      <c r="K270" s="44">
        <v>46357</v>
      </c>
      <c r="L270" s="20" t="s">
        <v>1246</v>
      </c>
      <c r="M270" s="20" t="s">
        <v>1248</v>
      </c>
      <c r="N270" s="20">
        <v>15</v>
      </c>
      <c r="O270" s="20">
        <v>10</v>
      </c>
      <c r="P270" s="20">
        <v>5</v>
      </c>
      <c r="Q270" s="20">
        <v>1</v>
      </c>
      <c r="R270" s="20">
        <v>140</v>
      </c>
      <c r="S270" s="20">
        <v>445</v>
      </c>
      <c r="T270" s="20">
        <v>0</v>
      </c>
      <c r="U270" s="20">
        <v>8</v>
      </c>
      <c r="V270" s="20">
        <v>44</v>
      </c>
      <c r="W270" s="24" t="s">
        <v>1249</v>
      </c>
      <c r="X270" s="20" t="s">
        <v>1250</v>
      </c>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row>
    <row r="271" s="2" customFormat="1" ht="33.75" spans="1:109">
      <c r="A271" s="20">
        <v>266</v>
      </c>
      <c r="B271" s="20" t="s">
        <v>102</v>
      </c>
      <c r="C271" s="20" t="s">
        <v>126</v>
      </c>
      <c r="D271" s="20" t="s">
        <v>127</v>
      </c>
      <c r="E271" s="20" t="s">
        <v>1197</v>
      </c>
      <c r="F271" s="20" t="s">
        <v>1246</v>
      </c>
      <c r="G271" s="20" t="s">
        <v>1251</v>
      </c>
      <c r="H271" s="20" t="s">
        <v>85</v>
      </c>
      <c r="I271" s="20" t="s">
        <v>1246</v>
      </c>
      <c r="J271" s="44">
        <v>46054</v>
      </c>
      <c r="K271" s="44">
        <v>46357</v>
      </c>
      <c r="L271" s="20" t="s">
        <v>1246</v>
      </c>
      <c r="M271" s="20" t="s">
        <v>1252</v>
      </c>
      <c r="N271" s="20">
        <v>50</v>
      </c>
      <c r="O271" s="20">
        <v>30</v>
      </c>
      <c r="P271" s="20">
        <v>20</v>
      </c>
      <c r="Q271" s="20">
        <v>1</v>
      </c>
      <c r="R271" s="20">
        <v>324</v>
      </c>
      <c r="S271" s="20">
        <v>1865</v>
      </c>
      <c r="T271" s="20">
        <v>0</v>
      </c>
      <c r="U271" s="20">
        <v>19</v>
      </c>
      <c r="V271" s="20">
        <v>70</v>
      </c>
      <c r="W271" s="24" t="s">
        <v>1253</v>
      </c>
      <c r="X271" s="20" t="s">
        <v>1254</v>
      </c>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row>
    <row r="272" s="2" customFormat="1" ht="33.75" spans="1:109">
      <c r="A272" s="20">
        <v>267</v>
      </c>
      <c r="B272" s="20" t="s">
        <v>81</v>
      </c>
      <c r="C272" s="20" t="s">
        <v>108</v>
      </c>
      <c r="D272" s="20" t="s">
        <v>109</v>
      </c>
      <c r="E272" s="20" t="s">
        <v>1197</v>
      </c>
      <c r="F272" s="20" t="s">
        <v>1246</v>
      </c>
      <c r="G272" s="20" t="s">
        <v>1255</v>
      </c>
      <c r="H272" s="20" t="s">
        <v>169</v>
      </c>
      <c r="I272" s="20" t="s">
        <v>1246</v>
      </c>
      <c r="J272" s="44">
        <v>46054</v>
      </c>
      <c r="K272" s="44">
        <v>46357</v>
      </c>
      <c r="L272" s="20" t="s">
        <v>1246</v>
      </c>
      <c r="M272" s="20" t="s">
        <v>1256</v>
      </c>
      <c r="N272" s="20">
        <v>30</v>
      </c>
      <c r="O272" s="20">
        <v>15</v>
      </c>
      <c r="P272" s="20">
        <v>15</v>
      </c>
      <c r="Q272" s="20">
        <v>1</v>
      </c>
      <c r="R272" s="20">
        <v>35</v>
      </c>
      <c r="S272" s="20">
        <v>150</v>
      </c>
      <c r="T272" s="20">
        <v>2</v>
      </c>
      <c r="U272" s="20">
        <v>7</v>
      </c>
      <c r="V272" s="20">
        <v>35</v>
      </c>
      <c r="W272" s="24" t="s">
        <v>1253</v>
      </c>
      <c r="X272" s="20" t="s">
        <v>1254</v>
      </c>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16"/>
      <c r="DE272" s="16"/>
    </row>
    <row r="273" s="2" customFormat="1" ht="56.25" spans="1:109">
      <c r="A273" s="20">
        <v>268</v>
      </c>
      <c r="B273" s="20" t="s">
        <v>102</v>
      </c>
      <c r="C273" s="20" t="s">
        <v>126</v>
      </c>
      <c r="D273" s="20" t="s">
        <v>127</v>
      </c>
      <c r="E273" s="20" t="s">
        <v>1197</v>
      </c>
      <c r="F273" s="20" t="s">
        <v>1257</v>
      </c>
      <c r="G273" s="20" t="s">
        <v>1258</v>
      </c>
      <c r="H273" s="20" t="s">
        <v>85</v>
      </c>
      <c r="I273" s="20" t="s">
        <v>1259</v>
      </c>
      <c r="J273" s="44">
        <v>46023</v>
      </c>
      <c r="K273" s="44">
        <v>46357</v>
      </c>
      <c r="L273" s="107" t="s">
        <v>1257</v>
      </c>
      <c r="M273" s="20" t="s">
        <v>1260</v>
      </c>
      <c r="N273" s="20">
        <v>200</v>
      </c>
      <c r="O273" s="20">
        <v>100</v>
      </c>
      <c r="P273" s="20">
        <v>100</v>
      </c>
      <c r="Q273" s="20">
        <v>1</v>
      </c>
      <c r="R273" s="20">
        <v>85</v>
      </c>
      <c r="S273" s="20">
        <v>350</v>
      </c>
      <c r="T273" s="20">
        <v>0</v>
      </c>
      <c r="U273" s="20">
        <v>14</v>
      </c>
      <c r="V273" s="20">
        <v>31</v>
      </c>
      <c r="W273" s="24" t="s">
        <v>1261</v>
      </c>
      <c r="X273" s="20" t="s">
        <v>1214</v>
      </c>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16"/>
      <c r="DE273" s="16"/>
    </row>
    <row r="274" s="2" customFormat="1" ht="33.75" spans="1:109">
      <c r="A274" s="20">
        <v>269</v>
      </c>
      <c r="B274" s="107" t="s">
        <v>102</v>
      </c>
      <c r="C274" s="107" t="s">
        <v>372</v>
      </c>
      <c r="D274" s="107" t="s">
        <v>373</v>
      </c>
      <c r="E274" s="107" t="s">
        <v>1197</v>
      </c>
      <c r="F274" s="107" t="s">
        <v>1257</v>
      </c>
      <c r="G274" s="107" t="s">
        <v>1262</v>
      </c>
      <c r="H274" s="107" t="s">
        <v>117</v>
      </c>
      <c r="I274" s="107" t="s">
        <v>1263</v>
      </c>
      <c r="J274" s="44">
        <v>46024</v>
      </c>
      <c r="K274" s="44">
        <v>46358</v>
      </c>
      <c r="L274" s="107" t="s">
        <v>1257</v>
      </c>
      <c r="M274" s="107" t="s">
        <v>1264</v>
      </c>
      <c r="N274" s="107">
        <v>500</v>
      </c>
      <c r="O274" s="107">
        <v>100</v>
      </c>
      <c r="P274" s="107">
        <v>400</v>
      </c>
      <c r="Q274" s="107">
        <v>1</v>
      </c>
      <c r="R274" s="107">
        <v>997</v>
      </c>
      <c r="S274" s="107">
        <v>4025</v>
      </c>
      <c r="T274" s="107">
        <v>0</v>
      </c>
      <c r="U274" s="107">
        <v>66</v>
      </c>
      <c r="V274" s="107">
        <v>252</v>
      </c>
      <c r="W274" s="108" t="s">
        <v>1265</v>
      </c>
      <c r="X274" s="20" t="s">
        <v>1214</v>
      </c>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16"/>
      <c r="DE274" s="16"/>
    </row>
    <row r="275" s="2" customFormat="1" ht="56.25" spans="1:109">
      <c r="A275" s="20">
        <v>270</v>
      </c>
      <c r="B275" s="20" t="s">
        <v>133</v>
      </c>
      <c r="C275" s="20" t="s">
        <v>134</v>
      </c>
      <c r="D275" s="20" t="s">
        <v>165</v>
      </c>
      <c r="E275" s="20" t="s">
        <v>1197</v>
      </c>
      <c r="F275" s="20" t="s">
        <v>1257</v>
      </c>
      <c r="G275" s="20" t="s">
        <v>1266</v>
      </c>
      <c r="H275" s="20" t="s">
        <v>117</v>
      </c>
      <c r="I275" s="20" t="s">
        <v>1259</v>
      </c>
      <c r="J275" s="44">
        <v>46025</v>
      </c>
      <c r="K275" s="44">
        <v>46359</v>
      </c>
      <c r="L275" s="20" t="s">
        <v>1257</v>
      </c>
      <c r="M275" s="20" t="s">
        <v>1267</v>
      </c>
      <c r="N275" s="20">
        <v>280</v>
      </c>
      <c r="O275" s="20">
        <v>80</v>
      </c>
      <c r="P275" s="20">
        <v>200</v>
      </c>
      <c r="Q275" s="20">
        <v>1</v>
      </c>
      <c r="R275" s="20">
        <v>312</v>
      </c>
      <c r="S275" s="20">
        <v>1450</v>
      </c>
      <c r="T275" s="20">
        <v>0</v>
      </c>
      <c r="U275" s="20">
        <v>26</v>
      </c>
      <c r="V275" s="20">
        <v>98</v>
      </c>
      <c r="W275" s="24" t="s">
        <v>1268</v>
      </c>
      <c r="X275" s="20" t="s">
        <v>1269</v>
      </c>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row>
    <row r="276" s="2" customFormat="1" ht="33.75" spans="1:109">
      <c r="A276" s="20">
        <v>271</v>
      </c>
      <c r="B276" s="20" t="s">
        <v>102</v>
      </c>
      <c r="C276" s="20" t="s">
        <v>114</v>
      </c>
      <c r="D276" s="20" t="s">
        <v>204</v>
      </c>
      <c r="E276" s="20" t="s">
        <v>1197</v>
      </c>
      <c r="F276" s="20" t="s">
        <v>1270</v>
      </c>
      <c r="G276" s="20" t="s">
        <v>1271</v>
      </c>
      <c r="H276" s="20" t="s">
        <v>117</v>
      </c>
      <c r="I276" s="20" t="s">
        <v>1270</v>
      </c>
      <c r="J276" s="44">
        <v>46054</v>
      </c>
      <c r="K276" s="44">
        <v>46357</v>
      </c>
      <c r="L276" s="20" t="s">
        <v>1270</v>
      </c>
      <c r="M276" s="20" t="s">
        <v>1272</v>
      </c>
      <c r="N276" s="20">
        <v>20</v>
      </c>
      <c r="O276" s="20">
        <v>15</v>
      </c>
      <c r="P276" s="20">
        <v>5</v>
      </c>
      <c r="Q276" s="20">
        <v>1</v>
      </c>
      <c r="R276" s="20">
        <v>310</v>
      </c>
      <c r="S276" s="20">
        <v>1200</v>
      </c>
      <c r="T276" s="20">
        <v>1</v>
      </c>
      <c r="U276" s="20">
        <v>30</v>
      </c>
      <c r="V276" s="20">
        <v>120</v>
      </c>
      <c r="W276" s="24" t="s">
        <v>1273</v>
      </c>
      <c r="X276" s="20" t="s">
        <v>1274</v>
      </c>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row>
    <row r="277" s="2" customFormat="1" ht="33.75" spans="1:109">
      <c r="A277" s="20">
        <v>272</v>
      </c>
      <c r="B277" s="20" t="s">
        <v>102</v>
      </c>
      <c r="C277" s="20" t="s">
        <v>114</v>
      </c>
      <c r="D277" s="20" t="s">
        <v>204</v>
      </c>
      <c r="E277" s="20" t="s">
        <v>1197</v>
      </c>
      <c r="F277" s="20" t="s">
        <v>1270</v>
      </c>
      <c r="G277" s="20" t="s">
        <v>1275</v>
      </c>
      <c r="H277" s="20" t="s">
        <v>85</v>
      </c>
      <c r="I277" s="20" t="s">
        <v>1270</v>
      </c>
      <c r="J277" s="44">
        <v>46055</v>
      </c>
      <c r="K277" s="44">
        <v>46358</v>
      </c>
      <c r="L277" s="20" t="s">
        <v>1270</v>
      </c>
      <c r="M277" s="20" t="s">
        <v>1276</v>
      </c>
      <c r="N277" s="20">
        <v>20</v>
      </c>
      <c r="O277" s="20">
        <v>15</v>
      </c>
      <c r="P277" s="20">
        <v>5</v>
      </c>
      <c r="Q277" s="20">
        <v>1</v>
      </c>
      <c r="R277" s="20">
        <v>150</v>
      </c>
      <c r="S277" s="20">
        <v>500</v>
      </c>
      <c r="T277" s="20">
        <v>1</v>
      </c>
      <c r="U277" s="20">
        <v>10</v>
      </c>
      <c r="V277" s="20">
        <v>40</v>
      </c>
      <c r="W277" s="24" t="s">
        <v>1277</v>
      </c>
      <c r="X277" s="20" t="s">
        <v>1277</v>
      </c>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row>
    <row r="278" s="2" customFormat="1" ht="33.75" spans="1:109">
      <c r="A278" s="20">
        <v>273</v>
      </c>
      <c r="B278" s="20" t="s">
        <v>133</v>
      </c>
      <c r="C278" s="20" t="s">
        <v>134</v>
      </c>
      <c r="D278" s="20" t="s">
        <v>165</v>
      </c>
      <c r="E278" s="20" t="s">
        <v>1197</v>
      </c>
      <c r="F278" s="20" t="s">
        <v>1270</v>
      </c>
      <c r="G278" s="20" t="s">
        <v>1278</v>
      </c>
      <c r="H278" s="20" t="s">
        <v>169</v>
      </c>
      <c r="I278" s="20" t="s">
        <v>1270</v>
      </c>
      <c r="J278" s="44">
        <v>46056</v>
      </c>
      <c r="K278" s="44">
        <v>46359</v>
      </c>
      <c r="L278" s="20" t="s">
        <v>1270</v>
      </c>
      <c r="M278" s="20" t="s">
        <v>1279</v>
      </c>
      <c r="N278" s="20">
        <v>150</v>
      </c>
      <c r="O278" s="20">
        <v>100</v>
      </c>
      <c r="P278" s="20">
        <v>50</v>
      </c>
      <c r="Q278" s="20">
        <v>2</v>
      </c>
      <c r="R278" s="20">
        <v>800</v>
      </c>
      <c r="S278" s="20">
        <v>3600</v>
      </c>
      <c r="T278" s="20">
        <v>1</v>
      </c>
      <c r="U278" s="20">
        <v>65</v>
      </c>
      <c r="V278" s="20">
        <v>205</v>
      </c>
      <c r="W278" s="24" t="s">
        <v>1280</v>
      </c>
      <c r="X278" s="20" t="s">
        <v>1281</v>
      </c>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row>
    <row r="279" s="2" customFormat="1" ht="33.75" spans="1:109">
      <c r="A279" s="20">
        <v>274</v>
      </c>
      <c r="B279" s="20" t="s">
        <v>133</v>
      </c>
      <c r="C279" s="20" t="s">
        <v>134</v>
      </c>
      <c r="D279" s="20" t="s">
        <v>135</v>
      </c>
      <c r="E279" s="20" t="s">
        <v>1197</v>
      </c>
      <c r="F279" s="20" t="s">
        <v>1270</v>
      </c>
      <c r="G279" s="20" t="s">
        <v>1282</v>
      </c>
      <c r="H279" s="20" t="s">
        <v>117</v>
      </c>
      <c r="I279" s="20" t="s">
        <v>1270</v>
      </c>
      <c r="J279" s="44">
        <v>46057</v>
      </c>
      <c r="K279" s="44">
        <v>46360</v>
      </c>
      <c r="L279" s="20" t="s">
        <v>1270</v>
      </c>
      <c r="M279" s="20" t="s">
        <v>1283</v>
      </c>
      <c r="N279" s="20">
        <v>180</v>
      </c>
      <c r="O279" s="20">
        <v>150</v>
      </c>
      <c r="P279" s="20">
        <v>30</v>
      </c>
      <c r="Q279" s="20">
        <v>2</v>
      </c>
      <c r="R279" s="20">
        <v>800</v>
      </c>
      <c r="S279" s="20">
        <v>3600</v>
      </c>
      <c r="T279" s="20">
        <v>1</v>
      </c>
      <c r="U279" s="20">
        <v>65</v>
      </c>
      <c r="V279" s="20">
        <v>205</v>
      </c>
      <c r="W279" s="24" t="s">
        <v>1284</v>
      </c>
      <c r="X279" s="20" t="s">
        <v>1285</v>
      </c>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row>
    <row r="280" s="2" customFormat="1" ht="33.75" spans="1:109">
      <c r="A280" s="20">
        <v>275</v>
      </c>
      <c r="B280" s="82" t="s">
        <v>133</v>
      </c>
      <c r="C280" s="82" t="s">
        <v>134</v>
      </c>
      <c r="D280" s="82" t="s">
        <v>165</v>
      </c>
      <c r="E280" s="82" t="s">
        <v>1197</v>
      </c>
      <c r="F280" s="82" t="s">
        <v>1270</v>
      </c>
      <c r="G280" s="82" t="s">
        <v>1286</v>
      </c>
      <c r="H280" s="82" t="s">
        <v>117</v>
      </c>
      <c r="I280" s="82" t="s">
        <v>1270</v>
      </c>
      <c r="J280" s="84">
        <v>46058</v>
      </c>
      <c r="K280" s="84">
        <v>46361</v>
      </c>
      <c r="L280" s="82" t="s">
        <v>1270</v>
      </c>
      <c r="M280" s="82" t="s">
        <v>1287</v>
      </c>
      <c r="N280" s="82">
        <v>70</v>
      </c>
      <c r="O280" s="82">
        <v>50</v>
      </c>
      <c r="P280" s="82">
        <v>20</v>
      </c>
      <c r="Q280" s="82">
        <v>1</v>
      </c>
      <c r="R280" s="82">
        <v>150</v>
      </c>
      <c r="S280" s="82">
        <v>1000</v>
      </c>
      <c r="T280" s="82">
        <v>1</v>
      </c>
      <c r="U280" s="82">
        <v>20</v>
      </c>
      <c r="V280" s="82">
        <v>80</v>
      </c>
      <c r="W280" s="106" t="s">
        <v>1288</v>
      </c>
      <c r="X280" s="20" t="s">
        <v>1289</v>
      </c>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row>
    <row r="281" s="2" customFormat="1" ht="33.75" spans="1:109">
      <c r="A281" s="20">
        <v>276</v>
      </c>
      <c r="B281" s="20" t="s">
        <v>102</v>
      </c>
      <c r="C281" s="20" t="s">
        <v>114</v>
      </c>
      <c r="D281" s="20" t="s">
        <v>204</v>
      </c>
      <c r="E281" s="20" t="s">
        <v>1197</v>
      </c>
      <c r="F281" s="20" t="s">
        <v>1270</v>
      </c>
      <c r="G281" s="20" t="s">
        <v>1290</v>
      </c>
      <c r="H281" s="20" t="s">
        <v>169</v>
      </c>
      <c r="I281" s="82" t="s">
        <v>1270</v>
      </c>
      <c r="J281" s="84">
        <v>46059</v>
      </c>
      <c r="K281" s="84">
        <v>46362</v>
      </c>
      <c r="L281" s="20" t="s">
        <v>1270</v>
      </c>
      <c r="M281" s="20" t="s">
        <v>1291</v>
      </c>
      <c r="N281" s="20">
        <v>30</v>
      </c>
      <c r="O281" s="20">
        <v>20</v>
      </c>
      <c r="P281" s="20">
        <v>10</v>
      </c>
      <c r="Q281" s="20">
        <v>1</v>
      </c>
      <c r="R281" s="20">
        <v>120</v>
      </c>
      <c r="S281" s="20">
        <v>500</v>
      </c>
      <c r="T281" s="20">
        <v>1</v>
      </c>
      <c r="U281" s="20">
        <v>20</v>
      </c>
      <c r="V281" s="20">
        <v>80</v>
      </c>
      <c r="W281" s="24" t="s">
        <v>1277</v>
      </c>
      <c r="X281" s="20" t="s">
        <v>1277</v>
      </c>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row>
    <row r="282" s="2" customFormat="1" ht="33.75" spans="1:109">
      <c r="A282" s="20">
        <v>277</v>
      </c>
      <c r="B282" s="20" t="s">
        <v>133</v>
      </c>
      <c r="C282" s="20" t="s">
        <v>134</v>
      </c>
      <c r="D282" s="20" t="s">
        <v>165</v>
      </c>
      <c r="E282" s="20" t="s">
        <v>1197</v>
      </c>
      <c r="F282" s="20" t="s">
        <v>1270</v>
      </c>
      <c r="G282" s="20" t="s">
        <v>1292</v>
      </c>
      <c r="H282" s="20" t="s">
        <v>169</v>
      </c>
      <c r="I282" s="82" t="s">
        <v>1270</v>
      </c>
      <c r="J282" s="84">
        <v>46060</v>
      </c>
      <c r="K282" s="84">
        <v>46363</v>
      </c>
      <c r="L282" s="20" t="s">
        <v>1270</v>
      </c>
      <c r="M282" s="20" t="s">
        <v>1293</v>
      </c>
      <c r="N282" s="20">
        <v>20</v>
      </c>
      <c r="O282" s="20">
        <v>15</v>
      </c>
      <c r="P282" s="20">
        <v>5</v>
      </c>
      <c r="Q282" s="20">
        <v>2</v>
      </c>
      <c r="R282" s="20">
        <v>800</v>
      </c>
      <c r="S282" s="20">
        <v>3600</v>
      </c>
      <c r="T282" s="20">
        <v>1</v>
      </c>
      <c r="U282" s="20">
        <v>65</v>
      </c>
      <c r="V282" s="20">
        <v>205</v>
      </c>
      <c r="W282" s="24" t="s">
        <v>1294</v>
      </c>
      <c r="X282" s="20" t="s">
        <v>1295</v>
      </c>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row>
    <row r="283" s="2" customFormat="1" ht="45.75" spans="1:109">
      <c r="A283" s="20">
        <v>278</v>
      </c>
      <c r="B283" s="107" t="s">
        <v>133</v>
      </c>
      <c r="C283" s="107" t="s">
        <v>134</v>
      </c>
      <c r="D283" s="20" t="s">
        <v>165</v>
      </c>
      <c r="E283" s="107" t="s">
        <v>1197</v>
      </c>
      <c r="F283" s="107" t="s">
        <v>1296</v>
      </c>
      <c r="G283" s="107" t="s">
        <v>1297</v>
      </c>
      <c r="H283" s="107" t="s">
        <v>268</v>
      </c>
      <c r="I283" s="107" t="s">
        <v>1298</v>
      </c>
      <c r="J283" s="44">
        <v>46024</v>
      </c>
      <c r="K283" s="44">
        <v>46358</v>
      </c>
      <c r="L283" s="107" t="s">
        <v>1296</v>
      </c>
      <c r="M283" s="107" t="s">
        <v>1299</v>
      </c>
      <c r="N283" s="107">
        <v>40</v>
      </c>
      <c r="O283" s="107">
        <v>25</v>
      </c>
      <c r="P283" s="107">
        <v>15</v>
      </c>
      <c r="Q283" s="107">
        <v>1</v>
      </c>
      <c r="R283" s="107">
        <v>700</v>
      </c>
      <c r="S283" s="107">
        <v>2000</v>
      </c>
      <c r="T283" s="107">
        <v>0</v>
      </c>
      <c r="U283" s="107">
        <v>40</v>
      </c>
      <c r="V283" s="107">
        <v>140</v>
      </c>
      <c r="W283" s="108" t="s">
        <v>1300</v>
      </c>
      <c r="X283" s="20" t="s">
        <v>1301</v>
      </c>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row>
    <row r="284" s="2" customFormat="1" ht="34.5" spans="1:109">
      <c r="A284" s="20">
        <v>279</v>
      </c>
      <c r="B284" s="23" t="s">
        <v>133</v>
      </c>
      <c r="C284" s="23" t="s">
        <v>134</v>
      </c>
      <c r="D284" s="20" t="s">
        <v>165</v>
      </c>
      <c r="E284" s="23" t="s">
        <v>1197</v>
      </c>
      <c r="F284" s="23" t="s">
        <v>1296</v>
      </c>
      <c r="G284" s="23" t="s">
        <v>1302</v>
      </c>
      <c r="H284" s="23" t="s">
        <v>117</v>
      </c>
      <c r="I284" s="23" t="s">
        <v>1303</v>
      </c>
      <c r="J284" s="44">
        <v>46024</v>
      </c>
      <c r="K284" s="44">
        <v>46358</v>
      </c>
      <c r="L284" s="23" t="s">
        <v>1296</v>
      </c>
      <c r="M284" s="23" t="s">
        <v>1304</v>
      </c>
      <c r="N284" s="23">
        <v>40</v>
      </c>
      <c r="O284" s="23">
        <v>32</v>
      </c>
      <c r="P284" s="23">
        <v>8</v>
      </c>
      <c r="Q284" s="23">
        <v>1</v>
      </c>
      <c r="R284" s="23">
        <v>100</v>
      </c>
      <c r="S284" s="23">
        <v>350</v>
      </c>
      <c r="T284" s="23">
        <v>0</v>
      </c>
      <c r="U284" s="23">
        <v>10</v>
      </c>
      <c r="V284" s="23">
        <v>30</v>
      </c>
      <c r="W284" s="45" t="s">
        <v>1305</v>
      </c>
      <c r="X284" s="20" t="s">
        <v>1306</v>
      </c>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row>
    <row r="285" s="2" customFormat="1" ht="46.5" spans="1:109">
      <c r="A285" s="20">
        <v>280</v>
      </c>
      <c r="B285" s="23" t="s">
        <v>133</v>
      </c>
      <c r="C285" s="23" t="s">
        <v>134</v>
      </c>
      <c r="D285" s="20" t="s">
        <v>165</v>
      </c>
      <c r="E285" s="23" t="s">
        <v>1197</v>
      </c>
      <c r="F285" s="23" t="s">
        <v>1296</v>
      </c>
      <c r="G285" s="23" t="s">
        <v>1307</v>
      </c>
      <c r="H285" s="23" t="s">
        <v>268</v>
      </c>
      <c r="I285" s="23" t="s">
        <v>1296</v>
      </c>
      <c r="J285" s="44">
        <v>46024</v>
      </c>
      <c r="K285" s="44">
        <v>46358</v>
      </c>
      <c r="L285" s="23" t="s">
        <v>1296</v>
      </c>
      <c r="M285" s="20" t="s">
        <v>1308</v>
      </c>
      <c r="N285" s="23">
        <v>25</v>
      </c>
      <c r="O285" s="23">
        <v>20</v>
      </c>
      <c r="P285" s="23">
        <v>5</v>
      </c>
      <c r="Q285" s="23">
        <v>3</v>
      </c>
      <c r="R285" s="23">
        <v>1200</v>
      </c>
      <c r="S285" s="23">
        <v>4000</v>
      </c>
      <c r="T285" s="23">
        <v>0</v>
      </c>
      <c r="U285" s="23">
        <v>100</v>
      </c>
      <c r="V285" s="23">
        <v>400</v>
      </c>
      <c r="W285" s="24" t="s">
        <v>1309</v>
      </c>
      <c r="X285" s="20" t="s">
        <v>1310</v>
      </c>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row>
    <row r="286" s="2" customFormat="1" ht="46.5" spans="1:109">
      <c r="A286" s="20">
        <v>281</v>
      </c>
      <c r="B286" s="23" t="s">
        <v>102</v>
      </c>
      <c r="C286" s="23" t="s">
        <v>114</v>
      </c>
      <c r="D286" s="23" t="s">
        <v>204</v>
      </c>
      <c r="E286" s="23" t="s">
        <v>1197</v>
      </c>
      <c r="F286" s="23" t="s">
        <v>1296</v>
      </c>
      <c r="G286" s="23" t="s">
        <v>1311</v>
      </c>
      <c r="H286" s="23" t="s">
        <v>85</v>
      </c>
      <c r="I286" s="23" t="s">
        <v>1296</v>
      </c>
      <c r="J286" s="44">
        <v>46024</v>
      </c>
      <c r="K286" s="44">
        <v>46358</v>
      </c>
      <c r="L286" s="23" t="s">
        <v>1296</v>
      </c>
      <c r="M286" s="20" t="s">
        <v>1312</v>
      </c>
      <c r="N286" s="23">
        <v>10</v>
      </c>
      <c r="O286" s="23">
        <v>8</v>
      </c>
      <c r="P286" s="23">
        <v>2</v>
      </c>
      <c r="Q286" s="23">
        <v>1</v>
      </c>
      <c r="R286" s="23">
        <v>150</v>
      </c>
      <c r="S286" s="23">
        <v>450</v>
      </c>
      <c r="T286" s="23">
        <v>0</v>
      </c>
      <c r="U286" s="23">
        <v>20</v>
      </c>
      <c r="V286" s="23">
        <v>60</v>
      </c>
      <c r="W286" s="45" t="s">
        <v>1313</v>
      </c>
      <c r="X286" s="20" t="s">
        <v>1314</v>
      </c>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row>
    <row r="287" s="2" customFormat="1" ht="33.75" spans="1:109">
      <c r="A287" s="20">
        <v>282</v>
      </c>
      <c r="B287" s="23" t="s">
        <v>133</v>
      </c>
      <c r="C287" s="23" t="s">
        <v>134</v>
      </c>
      <c r="D287" s="20" t="s">
        <v>165</v>
      </c>
      <c r="E287" s="23" t="s">
        <v>1197</v>
      </c>
      <c r="F287" s="23" t="s">
        <v>1315</v>
      </c>
      <c r="G287" s="23" t="s">
        <v>1316</v>
      </c>
      <c r="H287" s="23" t="s">
        <v>117</v>
      </c>
      <c r="I287" s="23" t="s">
        <v>1317</v>
      </c>
      <c r="J287" s="44">
        <v>45992</v>
      </c>
      <c r="K287" s="44">
        <v>46235</v>
      </c>
      <c r="L287" s="23" t="s">
        <v>1315</v>
      </c>
      <c r="M287" s="23" t="s">
        <v>1318</v>
      </c>
      <c r="N287" s="23">
        <v>20</v>
      </c>
      <c r="O287" s="23">
        <v>15</v>
      </c>
      <c r="P287" s="23">
        <v>5</v>
      </c>
      <c r="Q287" s="23">
        <v>2</v>
      </c>
      <c r="R287" s="23">
        <v>200</v>
      </c>
      <c r="S287" s="23">
        <v>1600</v>
      </c>
      <c r="T287" s="23">
        <v>1</v>
      </c>
      <c r="U287" s="23">
        <v>13</v>
      </c>
      <c r="V287" s="23">
        <v>56</v>
      </c>
      <c r="W287" s="45" t="s">
        <v>1319</v>
      </c>
      <c r="X287" s="23" t="s">
        <v>1320</v>
      </c>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row>
    <row r="288" s="2" customFormat="1" ht="45" spans="1:109">
      <c r="A288" s="20">
        <v>283</v>
      </c>
      <c r="B288" s="23" t="s">
        <v>102</v>
      </c>
      <c r="C288" s="23" t="s">
        <v>126</v>
      </c>
      <c r="D288" s="23" t="s">
        <v>127</v>
      </c>
      <c r="E288" s="23" t="s">
        <v>1197</v>
      </c>
      <c r="F288" s="23" t="s">
        <v>1315</v>
      </c>
      <c r="G288" s="23" t="s">
        <v>1321</v>
      </c>
      <c r="H288" s="23" t="s">
        <v>117</v>
      </c>
      <c r="I288" s="23" t="s">
        <v>1315</v>
      </c>
      <c r="J288" s="44">
        <v>46023</v>
      </c>
      <c r="K288" s="44">
        <v>46357</v>
      </c>
      <c r="L288" s="23" t="s">
        <v>1315</v>
      </c>
      <c r="M288" s="23" t="s">
        <v>1322</v>
      </c>
      <c r="N288" s="23">
        <v>65</v>
      </c>
      <c r="O288" s="23">
        <v>55</v>
      </c>
      <c r="P288" s="23">
        <v>10</v>
      </c>
      <c r="Q288" s="23">
        <v>1</v>
      </c>
      <c r="R288" s="23">
        <v>186</v>
      </c>
      <c r="S288" s="23">
        <v>892</v>
      </c>
      <c r="T288" s="23">
        <v>1</v>
      </c>
      <c r="U288" s="23">
        <v>17</v>
      </c>
      <c r="V288" s="23">
        <v>52</v>
      </c>
      <c r="W288" s="45" t="s">
        <v>1323</v>
      </c>
      <c r="X288" s="23" t="s">
        <v>1254</v>
      </c>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row>
    <row r="289" s="2" customFormat="1" ht="56.25" spans="1:109">
      <c r="A289" s="20">
        <v>284</v>
      </c>
      <c r="B289" s="23" t="s">
        <v>102</v>
      </c>
      <c r="C289" s="23" t="s">
        <v>126</v>
      </c>
      <c r="D289" s="23" t="s">
        <v>127</v>
      </c>
      <c r="E289" s="23" t="s">
        <v>1197</v>
      </c>
      <c r="F289" s="23" t="s">
        <v>1315</v>
      </c>
      <c r="G289" s="23" t="s">
        <v>1324</v>
      </c>
      <c r="H289" s="23" t="s">
        <v>117</v>
      </c>
      <c r="I289" s="23" t="s">
        <v>1315</v>
      </c>
      <c r="J289" s="44">
        <v>46023</v>
      </c>
      <c r="K289" s="44">
        <v>46357</v>
      </c>
      <c r="L289" s="23" t="s">
        <v>1315</v>
      </c>
      <c r="M289" s="23" t="s">
        <v>1325</v>
      </c>
      <c r="N289" s="23">
        <v>20</v>
      </c>
      <c r="O289" s="23">
        <v>15</v>
      </c>
      <c r="P289" s="23">
        <v>5</v>
      </c>
      <c r="Q289" s="23">
        <v>1</v>
      </c>
      <c r="R289" s="23">
        <v>186</v>
      </c>
      <c r="S289" s="23">
        <v>892</v>
      </c>
      <c r="T289" s="23">
        <v>1</v>
      </c>
      <c r="U289" s="23">
        <v>17</v>
      </c>
      <c r="V289" s="23">
        <v>52</v>
      </c>
      <c r="W289" s="45" t="s">
        <v>1326</v>
      </c>
      <c r="X289" s="23" t="s">
        <v>1327</v>
      </c>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row>
    <row r="290" s="2" customFormat="1" ht="46" customHeight="1" spans="1:109">
      <c r="A290" s="20">
        <v>285</v>
      </c>
      <c r="B290" s="23" t="s">
        <v>133</v>
      </c>
      <c r="C290" s="23" t="s">
        <v>134</v>
      </c>
      <c r="D290" s="20" t="s">
        <v>165</v>
      </c>
      <c r="E290" s="23" t="s">
        <v>1197</v>
      </c>
      <c r="F290" s="23" t="s">
        <v>1315</v>
      </c>
      <c r="G290" s="23" t="s">
        <v>1328</v>
      </c>
      <c r="H290" s="23" t="s">
        <v>268</v>
      </c>
      <c r="I290" s="23" t="s">
        <v>1315</v>
      </c>
      <c r="J290" s="44">
        <v>45992</v>
      </c>
      <c r="K290" s="44">
        <v>46296</v>
      </c>
      <c r="L290" s="23" t="s">
        <v>1315</v>
      </c>
      <c r="M290" s="23" t="s">
        <v>1329</v>
      </c>
      <c r="N290" s="23">
        <v>212</v>
      </c>
      <c r="O290" s="23">
        <v>150</v>
      </c>
      <c r="P290" s="23">
        <v>62</v>
      </c>
      <c r="Q290" s="23">
        <v>1</v>
      </c>
      <c r="R290" s="23">
        <v>324</v>
      </c>
      <c r="S290" s="23">
        <v>1064</v>
      </c>
      <c r="T290" s="23">
        <v>1</v>
      </c>
      <c r="U290" s="23">
        <v>14</v>
      </c>
      <c r="V290" s="23">
        <v>46</v>
      </c>
      <c r="W290" s="45" t="s">
        <v>1330</v>
      </c>
      <c r="X290" s="23" t="s">
        <v>1331</v>
      </c>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row>
    <row r="291" s="2" customFormat="1" ht="48" customHeight="1" spans="1:109">
      <c r="A291" s="20">
        <v>286</v>
      </c>
      <c r="B291" s="23" t="s">
        <v>102</v>
      </c>
      <c r="C291" s="23" t="s">
        <v>114</v>
      </c>
      <c r="D291" s="23" t="s">
        <v>204</v>
      </c>
      <c r="E291" s="23" t="s">
        <v>1197</v>
      </c>
      <c r="F291" s="23" t="s">
        <v>1315</v>
      </c>
      <c r="G291" s="23" t="s">
        <v>1332</v>
      </c>
      <c r="H291" s="23" t="s">
        <v>169</v>
      </c>
      <c r="I291" s="23" t="s">
        <v>1315</v>
      </c>
      <c r="J291" s="44">
        <v>46023</v>
      </c>
      <c r="K291" s="44">
        <v>46357</v>
      </c>
      <c r="L291" s="23" t="s">
        <v>1315</v>
      </c>
      <c r="M291" s="23" t="s">
        <v>1333</v>
      </c>
      <c r="N291" s="23">
        <v>30</v>
      </c>
      <c r="O291" s="23">
        <v>15</v>
      </c>
      <c r="P291" s="23">
        <v>15</v>
      </c>
      <c r="Q291" s="23">
        <v>1</v>
      </c>
      <c r="R291" s="23">
        <v>320</v>
      </c>
      <c r="S291" s="23">
        <v>1240</v>
      </c>
      <c r="T291" s="23">
        <v>1</v>
      </c>
      <c r="U291" s="23">
        <v>65</v>
      </c>
      <c r="V291" s="23">
        <v>262</v>
      </c>
      <c r="W291" s="45" t="s">
        <v>1334</v>
      </c>
      <c r="X291" s="23" t="s">
        <v>1334</v>
      </c>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row>
    <row r="292" s="2" customFormat="1" ht="45" spans="1:109">
      <c r="A292" s="20">
        <v>287</v>
      </c>
      <c r="B292" s="20" t="s">
        <v>81</v>
      </c>
      <c r="C292" s="20" t="s">
        <v>98</v>
      </c>
      <c r="D292" s="20" t="s">
        <v>257</v>
      </c>
      <c r="E292" s="23" t="s">
        <v>1197</v>
      </c>
      <c r="F292" s="23" t="s">
        <v>258</v>
      </c>
      <c r="G292" s="23" t="s">
        <v>260</v>
      </c>
      <c r="H292" s="71" t="s">
        <v>85</v>
      </c>
      <c r="I292" s="23" t="s">
        <v>258</v>
      </c>
      <c r="J292" s="44">
        <v>46024</v>
      </c>
      <c r="K292" s="44">
        <v>46358</v>
      </c>
      <c r="L292" s="23" t="s">
        <v>1197</v>
      </c>
      <c r="M292" s="23" t="s">
        <v>1335</v>
      </c>
      <c r="N292" s="23">
        <v>45</v>
      </c>
      <c r="O292" s="23">
        <v>45</v>
      </c>
      <c r="P292" s="23">
        <v>0</v>
      </c>
      <c r="Q292" s="23">
        <v>10</v>
      </c>
      <c r="R292" s="23">
        <v>559</v>
      </c>
      <c r="S292" s="23">
        <v>1839</v>
      </c>
      <c r="T292" s="23">
        <v>2</v>
      </c>
      <c r="U292" s="23">
        <v>559</v>
      </c>
      <c r="V292" s="23">
        <v>1839</v>
      </c>
      <c r="W292" s="45" t="s">
        <v>1336</v>
      </c>
      <c r="X292" s="23" t="s">
        <v>1337</v>
      </c>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row>
    <row r="293" s="2" customFormat="1" ht="47" customHeight="1" spans="1:109">
      <c r="A293" s="20">
        <v>288</v>
      </c>
      <c r="B293" s="23" t="s">
        <v>102</v>
      </c>
      <c r="C293" s="23" t="s">
        <v>126</v>
      </c>
      <c r="D293" s="23" t="s">
        <v>127</v>
      </c>
      <c r="E293" s="23" t="s">
        <v>1338</v>
      </c>
      <c r="F293" s="23" t="s">
        <v>1339</v>
      </c>
      <c r="G293" s="23" t="s">
        <v>1340</v>
      </c>
      <c r="H293" s="23" t="s">
        <v>117</v>
      </c>
      <c r="I293" s="23" t="s">
        <v>1341</v>
      </c>
      <c r="J293" s="87">
        <v>46023</v>
      </c>
      <c r="K293" s="87">
        <v>46387</v>
      </c>
      <c r="L293" s="23" t="s">
        <v>1339</v>
      </c>
      <c r="M293" s="23" t="s">
        <v>1342</v>
      </c>
      <c r="N293" s="23">
        <v>180</v>
      </c>
      <c r="O293" s="23">
        <v>50</v>
      </c>
      <c r="P293" s="23">
        <v>130</v>
      </c>
      <c r="Q293" s="23">
        <v>1</v>
      </c>
      <c r="R293" s="23">
        <v>125</v>
      </c>
      <c r="S293" s="23">
        <v>1100</v>
      </c>
      <c r="T293" s="23">
        <v>1</v>
      </c>
      <c r="U293" s="23">
        <v>6</v>
      </c>
      <c r="V293" s="23">
        <v>23</v>
      </c>
      <c r="W293" s="45" t="s">
        <v>1343</v>
      </c>
      <c r="X293" s="23" t="s">
        <v>1344</v>
      </c>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row>
    <row r="294" s="2" customFormat="1" ht="101.25" spans="1:109">
      <c r="A294" s="20">
        <v>289</v>
      </c>
      <c r="B294" s="23" t="s">
        <v>133</v>
      </c>
      <c r="C294" s="23" t="s">
        <v>134</v>
      </c>
      <c r="D294" s="20" t="s">
        <v>165</v>
      </c>
      <c r="E294" s="23" t="s">
        <v>1338</v>
      </c>
      <c r="F294" s="23" t="s">
        <v>1339</v>
      </c>
      <c r="G294" s="23" t="s">
        <v>1345</v>
      </c>
      <c r="H294" s="23" t="s">
        <v>117</v>
      </c>
      <c r="I294" s="23" t="s">
        <v>1346</v>
      </c>
      <c r="J294" s="87">
        <v>46327</v>
      </c>
      <c r="K294" s="87">
        <v>46356</v>
      </c>
      <c r="L294" s="23" t="s">
        <v>1339</v>
      </c>
      <c r="M294" s="23" t="s">
        <v>1347</v>
      </c>
      <c r="N294" s="23">
        <v>25</v>
      </c>
      <c r="O294" s="23">
        <v>10</v>
      </c>
      <c r="P294" s="23">
        <v>15</v>
      </c>
      <c r="Q294" s="23">
        <v>1</v>
      </c>
      <c r="R294" s="23">
        <v>34</v>
      </c>
      <c r="S294" s="23">
        <v>121</v>
      </c>
      <c r="T294" s="23">
        <v>1</v>
      </c>
      <c r="U294" s="23">
        <v>3</v>
      </c>
      <c r="V294" s="23">
        <v>8</v>
      </c>
      <c r="W294" s="45" t="s">
        <v>1348</v>
      </c>
      <c r="X294" s="23" t="s">
        <v>1349</v>
      </c>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row>
    <row r="295" s="2" customFormat="1" ht="67.5" spans="1:109">
      <c r="A295" s="20">
        <v>290</v>
      </c>
      <c r="B295" s="23" t="s">
        <v>133</v>
      </c>
      <c r="C295" s="23" t="s">
        <v>134</v>
      </c>
      <c r="D295" s="20" t="s">
        <v>165</v>
      </c>
      <c r="E295" s="23" t="s">
        <v>1338</v>
      </c>
      <c r="F295" s="23" t="s">
        <v>1350</v>
      </c>
      <c r="G295" s="23" t="s">
        <v>1351</v>
      </c>
      <c r="H295" s="23" t="s">
        <v>169</v>
      </c>
      <c r="I295" s="23" t="s">
        <v>1352</v>
      </c>
      <c r="J295" s="109">
        <v>46143</v>
      </c>
      <c r="K295" s="109">
        <v>46172</v>
      </c>
      <c r="L295" s="23" t="s">
        <v>1350</v>
      </c>
      <c r="M295" s="23" t="s">
        <v>1353</v>
      </c>
      <c r="N295" s="23">
        <v>6</v>
      </c>
      <c r="O295" s="23">
        <v>3</v>
      </c>
      <c r="P295" s="23">
        <v>3</v>
      </c>
      <c r="Q295" s="23">
        <v>1</v>
      </c>
      <c r="R295" s="23">
        <v>21</v>
      </c>
      <c r="S295" s="23">
        <v>80</v>
      </c>
      <c r="T295" s="23"/>
      <c r="U295" s="23">
        <v>1</v>
      </c>
      <c r="V295" s="23">
        <v>2</v>
      </c>
      <c r="W295" s="45" t="s">
        <v>1354</v>
      </c>
      <c r="X295" s="23" t="s">
        <v>1355</v>
      </c>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row>
    <row r="296" s="2" customFormat="1" ht="90" spans="1:109">
      <c r="A296" s="20">
        <v>291</v>
      </c>
      <c r="B296" s="23" t="s">
        <v>102</v>
      </c>
      <c r="C296" s="23" t="s">
        <v>114</v>
      </c>
      <c r="D296" s="23" t="s">
        <v>204</v>
      </c>
      <c r="E296" s="23" t="s">
        <v>1338</v>
      </c>
      <c r="F296" s="23" t="s">
        <v>1356</v>
      </c>
      <c r="G296" s="23" t="s">
        <v>1357</v>
      </c>
      <c r="H296" s="23" t="s">
        <v>169</v>
      </c>
      <c r="I296" s="23" t="s">
        <v>1356</v>
      </c>
      <c r="J296" s="109" t="s">
        <v>1358</v>
      </c>
      <c r="K296" s="109" t="s">
        <v>1359</v>
      </c>
      <c r="L296" s="23"/>
      <c r="M296" s="23" t="s">
        <v>1360</v>
      </c>
      <c r="N296" s="23">
        <v>3</v>
      </c>
      <c r="O296" s="23">
        <v>2</v>
      </c>
      <c r="P296" s="23">
        <v>1</v>
      </c>
      <c r="Q296" s="23">
        <v>1</v>
      </c>
      <c r="R296" s="23">
        <v>80</v>
      </c>
      <c r="S296" s="23">
        <v>332</v>
      </c>
      <c r="T296" s="23"/>
      <c r="U296" s="23">
        <v>7</v>
      </c>
      <c r="V296" s="23">
        <v>29</v>
      </c>
      <c r="W296" s="45" t="s">
        <v>1361</v>
      </c>
      <c r="X296" s="23" t="s">
        <v>1362</v>
      </c>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row>
    <row r="297" s="2" customFormat="1" ht="112.5" spans="1:109">
      <c r="A297" s="20">
        <v>292</v>
      </c>
      <c r="B297" s="23" t="s">
        <v>102</v>
      </c>
      <c r="C297" s="23" t="s">
        <v>114</v>
      </c>
      <c r="D297" s="23" t="s">
        <v>204</v>
      </c>
      <c r="E297" s="23" t="s">
        <v>1338</v>
      </c>
      <c r="F297" s="23" t="s">
        <v>1356</v>
      </c>
      <c r="G297" s="23" t="s">
        <v>1363</v>
      </c>
      <c r="H297" s="23" t="s">
        <v>169</v>
      </c>
      <c r="I297" s="23" t="s">
        <v>1364</v>
      </c>
      <c r="J297" s="109" t="s">
        <v>1365</v>
      </c>
      <c r="K297" s="109" t="s">
        <v>1366</v>
      </c>
      <c r="L297" s="23"/>
      <c r="M297" s="23" t="s">
        <v>1367</v>
      </c>
      <c r="N297" s="23">
        <v>5.6</v>
      </c>
      <c r="O297" s="23">
        <v>4</v>
      </c>
      <c r="P297" s="23">
        <v>1.6</v>
      </c>
      <c r="Q297" s="23">
        <v>1</v>
      </c>
      <c r="R297" s="23">
        <v>20</v>
      </c>
      <c r="S297" s="23">
        <v>85</v>
      </c>
      <c r="T297" s="23"/>
      <c r="U297" s="23">
        <v>2</v>
      </c>
      <c r="V297" s="23">
        <v>6</v>
      </c>
      <c r="W297" s="45" t="s">
        <v>1368</v>
      </c>
      <c r="X297" s="23" t="s">
        <v>1369</v>
      </c>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row>
    <row r="298" s="2" customFormat="1" ht="67.5" spans="1:109">
      <c r="A298" s="20">
        <v>293</v>
      </c>
      <c r="B298" s="23" t="s">
        <v>133</v>
      </c>
      <c r="C298" s="23" t="s">
        <v>134</v>
      </c>
      <c r="D298" s="20" t="s">
        <v>165</v>
      </c>
      <c r="E298" s="23" t="s">
        <v>1338</v>
      </c>
      <c r="F298" s="23" t="s">
        <v>1370</v>
      </c>
      <c r="G298" s="23" t="s">
        <v>1371</v>
      </c>
      <c r="H298" s="23" t="s">
        <v>169</v>
      </c>
      <c r="I298" s="23" t="s">
        <v>1372</v>
      </c>
      <c r="J298" s="109">
        <v>46113</v>
      </c>
      <c r="K298" s="109">
        <v>46172</v>
      </c>
      <c r="L298" s="23" t="s">
        <v>1370</v>
      </c>
      <c r="M298" s="23" t="s">
        <v>1373</v>
      </c>
      <c r="N298" s="23">
        <v>35</v>
      </c>
      <c r="O298" s="23">
        <v>10</v>
      </c>
      <c r="P298" s="23">
        <v>25</v>
      </c>
      <c r="Q298" s="23">
        <v>1</v>
      </c>
      <c r="R298" s="23">
        <v>214</v>
      </c>
      <c r="S298" s="23">
        <v>800</v>
      </c>
      <c r="T298" s="23"/>
      <c r="U298" s="23">
        <v>6</v>
      </c>
      <c r="V298" s="23">
        <v>24</v>
      </c>
      <c r="W298" s="45" t="s">
        <v>1374</v>
      </c>
      <c r="X298" s="23" t="s">
        <v>1355</v>
      </c>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row>
    <row r="299" s="2" customFormat="1" ht="67.5" spans="1:109">
      <c r="A299" s="20">
        <v>294</v>
      </c>
      <c r="B299" s="23" t="s">
        <v>133</v>
      </c>
      <c r="C299" s="23" t="s">
        <v>134</v>
      </c>
      <c r="D299" s="20" t="s">
        <v>165</v>
      </c>
      <c r="E299" s="23" t="s">
        <v>1338</v>
      </c>
      <c r="F299" s="23" t="s">
        <v>1370</v>
      </c>
      <c r="G299" s="23" t="s">
        <v>1375</v>
      </c>
      <c r="H299" s="23" t="s">
        <v>169</v>
      </c>
      <c r="I299" s="23" t="s">
        <v>1376</v>
      </c>
      <c r="J299" s="109">
        <v>46113</v>
      </c>
      <c r="K299" s="109">
        <v>46172</v>
      </c>
      <c r="L299" s="23" t="s">
        <v>1370</v>
      </c>
      <c r="M299" s="23" t="s">
        <v>1377</v>
      </c>
      <c r="N299" s="23">
        <v>40</v>
      </c>
      <c r="O299" s="23">
        <v>10</v>
      </c>
      <c r="P299" s="23">
        <v>30</v>
      </c>
      <c r="Q299" s="23">
        <v>1</v>
      </c>
      <c r="R299" s="23">
        <v>195</v>
      </c>
      <c r="S299" s="23">
        <v>700</v>
      </c>
      <c r="T299" s="23"/>
      <c r="U299" s="23">
        <v>6</v>
      </c>
      <c r="V299" s="23">
        <v>18</v>
      </c>
      <c r="W299" s="45" t="s">
        <v>1378</v>
      </c>
      <c r="X299" s="23" t="s">
        <v>1355</v>
      </c>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row>
    <row r="300" s="2" customFormat="1" ht="146.25" spans="1:109">
      <c r="A300" s="20">
        <v>295</v>
      </c>
      <c r="B300" s="23" t="s">
        <v>133</v>
      </c>
      <c r="C300" s="23" t="s">
        <v>134</v>
      </c>
      <c r="D300" s="20" t="s">
        <v>165</v>
      </c>
      <c r="E300" s="23" t="s">
        <v>1338</v>
      </c>
      <c r="F300" s="23" t="s">
        <v>1379</v>
      </c>
      <c r="G300" s="23" t="s">
        <v>1380</v>
      </c>
      <c r="H300" s="23" t="s">
        <v>169</v>
      </c>
      <c r="I300" s="23" t="s">
        <v>1379</v>
      </c>
      <c r="J300" s="109">
        <v>46327</v>
      </c>
      <c r="K300" s="109">
        <v>46357</v>
      </c>
      <c r="L300" s="23" t="s">
        <v>1379</v>
      </c>
      <c r="M300" s="23" t="s">
        <v>1381</v>
      </c>
      <c r="N300" s="23">
        <v>8</v>
      </c>
      <c r="O300" s="23">
        <v>2</v>
      </c>
      <c r="P300" s="23">
        <v>6</v>
      </c>
      <c r="Q300" s="23">
        <v>1</v>
      </c>
      <c r="R300" s="23">
        <v>110</v>
      </c>
      <c r="S300" s="23">
        <v>326</v>
      </c>
      <c r="T300" s="23"/>
      <c r="U300" s="23">
        <v>29</v>
      </c>
      <c r="V300" s="23">
        <v>72</v>
      </c>
      <c r="W300" s="45" t="s">
        <v>1382</v>
      </c>
      <c r="X300" s="23" t="s">
        <v>1383</v>
      </c>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row>
    <row r="301" s="2" customFormat="1" ht="123.75" spans="1:109">
      <c r="A301" s="20">
        <v>296</v>
      </c>
      <c r="B301" s="23" t="s">
        <v>102</v>
      </c>
      <c r="C301" s="23" t="s">
        <v>114</v>
      </c>
      <c r="D301" s="23" t="s">
        <v>204</v>
      </c>
      <c r="E301" s="23" t="s">
        <v>1338</v>
      </c>
      <c r="F301" s="23" t="s">
        <v>1379</v>
      </c>
      <c r="G301" s="23" t="s">
        <v>1384</v>
      </c>
      <c r="H301" s="23" t="s">
        <v>169</v>
      </c>
      <c r="I301" s="23" t="s">
        <v>1379</v>
      </c>
      <c r="J301" s="109">
        <v>46327</v>
      </c>
      <c r="K301" s="109">
        <v>46357</v>
      </c>
      <c r="L301" s="23" t="s">
        <v>1379</v>
      </c>
      <c r="M301" s="23" t="s">
        <v>1385</v>
      </c>
      <c r="N301" s="23">
        <v>6</v>
      </c>
      <c r="O301" s="23">
        <v>2</v>
      </c>
      <c r="P301" s="23">
        <v>4</v>
      </c>
      <c r="Q301" s="23">
        <v>1</v>
      </c>
      <c r="R301" s="23">
        <v>260</v>
      </c>
      <c r="S301" s="23">
        <v>1040</v>
      </c>
      <c r="T301" s="23"/>
      <c r="U301" s="23">
        <v>22</v>
      </c>
      <c r="V301" s="23">
        <v>64</v>
      </c>
      <c r="W301" s="45" t="s">
        <v>1386</v>
      </c>
      <c r="X301" s="23" t="s">
        <v>1387</v>
      </c>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row>
    <row r="302" s="2" customFormat="1" ht="67.5" spans="1:109">
      <c r="A302" s="20">
        <v>297</v>
      </c>
      <c r="B302" s="23" t="s">
        <v>102</v>
      </c>
      <c r="C302" s="23" t="s">
        <v>114</v>
      </c>
      <c r="D302" s="23" t="s">
        <v>204</v>
      </c>
      <c r="E302" s="23" t="s">
        <v>1338</v>
      </c>
      <c r="F302" s="23" t="s">
        <v>1388</v>
      </c>
      <c r="G302" s="23" t="s">
        <v>1389</v>
      </c>
      <c r="H302" s="23" t="s">
        <v>169</v>
      </c>
      <c r="I302" s="23" t="s">
        <v>1390</v>
      </c>
      <c r="J302" s="87">
        <v>46023</v>
      </c>
      <c r="K302" s="87">
        <v>46387</v>
      </c>
      <c r="L302" s="23" t="s">
        <v>1388</v>
      </c>
      <c r="M302" s="23" t="s">
        <v>1391</v>
      </c>
      <c r="N302" s="23">
        <v>10</v>
      </c>
      <c r="O302" s="23">
        <v>7</v>
      </c>
      <c r="P302" s="23">
        <v>3</v>
      </c>
      <c r="Q302" s="23">
        <v>1</v>
      </c>
      <c r="R302" s="23">
        <v>35</v>
      </c>
      <c r="S302" s="23">
        <v>130</v>
      </c>
      <c r="T302" s="23"/>
      <c r="U302" s="23">
        <v>4</v>
      </c>
      <c r="V302" s="23">
        <v>16</v>
      </c>
      <c r="W302" s="45" t="s">
        <v>1392</v>
      </c>
      <c r="X302" s="23" t="s">
        <v>1393</v>
      </c>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row>
    <row r="303" s="2" customFormat="1" ht="67.5" spans="1:109">
      <c r="A303" s="20">
        <v>298</v>
      </c>
      <c r="B303" s="23" t="s">
        <v>102</v>
      </c>
      <c r="C303" s="23" t="s">
        <v>114</v>
      </c>
      <c r="D303" s="23" t="s">
        <v>204</v>
      </c>
      <c r="E303" s="23" t="s">
        <v>1338</v>
      </c>
      <c r="F303" s="23" t="s">
        <v>1388</v>
      </c>
      <c r="G303" s="23" t="s">
        <v>1394</v>
      </c>
      <c r="H303" s="23" t="s">
        <v>169</v>
      </c>
      <c r="I303" s="23" t="s">
        <v>1395</v>
      </c>
      <c r="J303" s="87">
        <v>46327</v>
      </c>
      <c r="K303" s="87">
        <v>46356</v>
      </c>
      <c r="L303" s="23" t="s">
        <v>1388</v>
      </c>
      <c r="M303" s="23" t="s">
        <v>1396</v>
      </c>
      <c r="N303" s="23">
        <v>10</v>
      </c>
      <c r="O303" s="23">
        <v>6</v>
      </c>
      <c r="P303" s="23">
        <v>4</v>
      </c>
      <c r="Q303" s="23">
        <v>1</v>
      </c>
      <c r="R303" s="23">
        <v>28</v>
      </c>
      <c r="S303" s="23">
        <v>119</v>
      </c>
      <c r="T303" s="23"/>
      <c r="U303" s="23">
        <v>3</v>
      </c>
      <c r="V303" s="23">
        <v>10</v>
      </c>
      <c r="W303" s="45" t="s">
        <v>1397</v>
      </c>
      <c r="X303" s="23" t="s">
        <v>1393</v>
      </c>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row>
    <row r="304" s="2" customFormat="1" ht="67.5" spans="1:109">
      <c r="A304" s="20">
        <v>299</v>
      </c>
      <c r="B304" s="23" t="s">
        <v>133</v>
      </c>
      <c r="C304" s="23" t="s">
        <v>134</v>
      </c>
      <c r="D304" s="20" t="s">
        <v>165</v>
      </c>
      <c r="E304" s="23" t="s">
        <v>1338</v>
      </c>
      <c r="F304" s="23" t="s">
        <v>1388</v>
      </c>
      <c r="G304" s="23" t="s">
        <v>1398</v>
      </c>
      <c r="H304" s="23" t="s">
        <v>169</v>
      </c>
      <c r="I304" s="23" t="s">
        <v>1399</v>
      </c>
      <c r="J304" s="87">
        <v>46327</v>
      </c>
      <c r="K304" s="87">
        <v>46356</v>
      </c>
      <c r="L304" s="23" t="s">
        <v>1388</v>
      </c>
      <c r="M304" s="23" t="s">
        <v>1400</v>
      </c>
      <c r="N304" s="23">
        <v>15</v>
      </c>
      <c r="O304" s="23">
        <v>10</v>
      </c>
      <c r="P304" s="23">
        <v>5</v>
      </c>
      <c r="Q304" s="23">
        <v>1</v>
      </c>
      <c r="R304" s="23">
        <v>25</v>
      </c>
      <c r="S304" s="23">
        <v>95</v>
      </c>
      <c r="T304" s="23"/>
      <c r="U304" s="23">
        <v>3</v>
      </c>
      <c r="V304" s="23">
        <v>10</v>
      </c>
      <c r="W304" s="45" t="s">
        <v>1401</v>
      </c>
      <c r="X304" s="23" t="s">
        <v>1355</v>
      </c>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row>
    <row r="305" s="2" customFormat="1" ht="47" customHeight="1" spans="1:109">
      <c r="A305" s="20">
        <v>300</v>
      </c>
      <c r="B305" s="23" t="s">
        <v>102</v>
      </c>
      <c r="C305" s="23" t="s">
        <v>114</v>
      </c>
      <c r="D305" s="23" t="s">
        <v>204</v>
      </c>
      <c r="E305" s="23" t="s">
        <v>1338</v>
      </c>
      <c r="F305" s="23" t="s">
        <v>1402</v>
      </c>
      <c r="G305" s="23" t="s">
        <v>1403</v>
      </c>
      <c r="H305" s="23" t="s">
        <v>169</v>
      </c>
      <c r="I305" s="23" t="s">
        <v>1404</v>
      </c>
      <c r="J305" s="109">
        <v>46027</v>
      </c>
      <c r="K305" s="109">
        <v>46066</v>
      </c>
      <c r="L305" s="23" t="s">
        <v>1402</v>
      </c>
      <c r="M305" s="23" t="s">
        <v>1405</v>
      </c>
      <c r="N305" s="23">
        <v>15</v>
      </c>
      <c r="O305" s="23">
        <v>5</v>
      </c>
      <c r="P305" s="23">
        <v>10</v>
      </c>
      <c r="Q305" s="23">
        <v>1</v>
      </c>
      <c r="R305" s="23">
        <v>60</v>
      </c>
      <c r="S305" s="23">
        <v>230</v>
      </c>
      <c r="T305" s="23">
        <v>1</v>
      </c>
      <c r="U305" s="23">
        <v>11</v>
      </c>
      <c r="V305" s="23">
        <v>31</v>
      </c>
      <c r="W305" s="45" t="s">
        <v>1406</v>
      </c>
      <c r="X305" s="23" t="s">
        <v>1407</v>
      </c>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row>
    <row r="306" s="2" customFormat="1" ht="112.5" spans="1:109">
      <c r="A306" s="20">
        <v>301</v>
      </c>
      <c r="B306" s="23" t="s">
        <v>102</v>
      </c>
      <c r="C306" s="23" t="s">
        <v>114</v>
      </c>
      <c r="D306" s="23" t="s">
        <v>204</v>
      </c>
      <c r="E306" s="23" t="s">
        <v>1338</v>
      </c>
      <c r="F306" s="23" t="s">
        <v>1402</v>
      </c>
      <c r="G306" s="23" t="s">
        <v>1408</v>
      </c>
      <c r="H306" s="23" t="s">
        <v>169</v>
      </c>
      <c r="I306" s="23" t="s">
        <v>1409</v>
      </c>
      <c r="J306" s="109">
        <v>46082</v>
      </c>
      <c r="K306" s="109">
        <v>46170</v>
      </c>
      <c r="L306" s="23" t="s">
        <v>1402</v>
      </c>
      <c r="M306" s="23" t="s">
        <v>1410</v>
      </c>
      <c r="N306" s="23">
        <v>10</v>
      </c>
      <c r="O306" s="23">
        <v>5</v>
      </c>
      <c r="P306" s="23">
        <v>5</v>
      </c>
      <c r="Q306" s="23">
        <v>1</v>
      </c>
      <c r="R306" s="23">
        <v>120</v>
      </c>
      <c r="S306" s="23">
        <v>380</v>
      </c>
      <c r="T306" s="23">
        <v>1</v>
      </c>
      <c r="U306" s="23">
        <v>5</v>
      </c>
      <c r="V306" s="23">
        <v>10</v>
      </c>
      <c r="W306" s="45" t="s">
        <v>1411</v>
      </c>
      <c r="X306" s="23" t="s">
        <v>1412</v>
      </c>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row>
    <row r="307" s="2" customFormat="1" ht="56.25" spans="1:109">
      <c r="A307" s="20">
        <v>302</v>
      </c>
      <c r="B307" s="23" t="s">
        <v>133</v>
      </c>
      <c r="C307" s="23" t="s">
        <v>134</v>
      </c>
      <c r="D307" s="20" t="s">
        <v>165</v>
      </c>
      <c r="E307" s="23" t="s">
        <v>1338</v>
      </c>
      <c r="F307" s="23" t="s">
        <v>1402</v>
      </c>
      <c r="G307" s="23" t="s">
        <v>1413</v>
      </c>
      <c r="H307" s="23" t="s">
        <v>117</v>
      </c>
      <c r="I307" s="23" t="s">
        <v>1414</v>
      </c>
      <c r="J307" s="109">
        <v>46082</v>
      </c>
      <c r="K307" s="109">
        <v>46170</v>
      </c>
      <c r="L307" s="23" t="s">
        <v>1402</v>
      </c>
      <c r="M307" s="23" t="s">
        <v>1415</v>
      </c>
      <c r="N307" s="23">
        <v>17</v>
      </c>
      <c r="O307" s="23">
        <v>10</v>
      </c>
      <c r="P307" s="23">
        <v>7</v>
      </c>
      <c r="Q307" s="23">
        <v>1</v>
      </c>
      <c r="R307" s="23">
        <v>828</v>
      </c>
      <c r="S307" s="23">
        <v>2827</v>
      </c>
      <c r="T307" s="23">
        <v>1</v>
      </c>
      <c r="U307" s="23">
        <v>30</v>
      </c>
      <c r="V307" s="23">
        <v>91</v>
      </c>
      <c r="W307" s="45" t="s">
        <v>1416</v>
      </c>
      <c r="X307" s="23" t="s">
        <v>1417</v>
      </c>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row>
    <row r="308" s="2" customFormat="1" ht="47" customHeight="1" spans="1:109">
      <c r="A308" s="20">
        <v>303</v>
      </c>
      <c r="B308" s="23" t="s">
        <v>102</v>
      </c>
      <c r="C308" s="23" t="s">
        <v>126</v>
      </c>
      <c r="D308" s="23" t="s">
        <v>127</v>
      </c>
      <c r="E308" s="23" t="s">
        <v>1338</v>
      </c>
      <c r="F308" s="23" t="s">
        <v>1418</v>
      </c>
      <c r="G308" s="23" t="s">
        <v>1419</v>
      </c>
      <c r="H308" s="23" t="s">
        <v>117</v>
      </c>
      <c r="I308" s="23" t="s">
        <v>1420</v>
      </c>
      <c r="J308" s="87">
        <v>46023</v>
      </c>
      <c r="K308" s="87">
        <v>46387</v>
      </c>
      <c r="L308" s="23" t="s">
        <v>1418</v>
      </c>
      <c r="M308" s="23" t="s">
        <v>1421</v>
      </c>
      <c r="N308" s="23">
        <v>220</v>
      </c>
      <c r="O308" s="23">
        <v>50</v>
      </c>
      <c r="P308" s="23">
        <v>170</v>
      </c>
      <c r="Q308" s="23">
        <v>1</v>
      </c>
      <c r="R308" s="23">
        <v>214</v>
      </c>
      <c r="S308" s="23">
        <v>800</v>
      </c>
      <c r="T308" s="23"/>
      <c r="U308" s="23">
        <v>8</v>
      </c>
      <c r="V308" s="23">
        <v>28</v>
      </c>
      <c r="W308" s="45" t="s">
        <v>1422</v>
      </c>
      <c r="X308" s="23" t="s">
        <v>1344</v>
      </c>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row>
    <row r="309" s="2" customFormat="1" ht="123.75" spans="1:109">
      <c r="A309" s="20">
        <v>304</v>
      </c>
      <c r="B309" s="23" t="s">
        <v>102</v>
      </c>
      <c r="C309" s="23" t="s">
        <v>114</v>
      </c>
      <c r="D309" s="23" t="s">
        <v>204</v>
      </c>
      <c r="E309" s="23" t="s">
        <v>1338</v>
      </c>
      <c r="F309" s="23" t="s">
        <v>1418</v>
      </c>
      <c r="G309" s="23" t="s">
        <v>1423</v>
      </c>
      <c r="H309" s="23" t="s">
        <v>169</v>
      </c>
      <c r="I309" s="23" t="s">
        <v>1420</v>
      </c>
      <c r="J309" s="87">
        <v>46327</v>
      </c>
      <c r="K309" s="87">
        <v>46356</v>
      </c>
      <c r="L309" s="23" t="s">
        <v>1418</v>
      </c>
      <c r="M309" s="23" t="s">
        <v>1424</v>
      </c>
      <c r="N309" s="23">
        <v>10</v>
      </c>
      <c r="O309" s="23">
        <v>5</v>
      </c>
      <c r="P309" s="23">
        <v>5</v>
      </c>
      <c r="Q309" s="23">
        <v>1</v>
      </c>
      <c r="R309" s="23">
        <v>96</v>
      </c>
      <c r="S309" s="23">
        <v>385</v>
      </c>
      <c r="T309" s="23"/>
      <c r="U309" s="23">
        <v>4</v>
      </c>
      <c r="V309" s="23">
        <v>13</v>
      </c>
      <c r="W309" s="45" t="s">
        <v>1425</v>
      </c>
      <c r="X309" s="23" t="s">
        <v>1393</v>
      </c>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row>
    <row r="310" s="2" customFormat="1" ht="67.5" spans="1:109">
      <c r="A310" s="20">
        <v>305</v>
      </c>
      <c r="B310" s="23" t="s">
        <v>102</v>
      </c>
      <c r="C310" s="23" t="s">
        <v>114</v>
      </c>
      <c r="D310" s="23" t="s">
        <v>204</v>
      </c>
      <c r="E310" s="23" t="s">
        <v>1338</v>
      </c>
      <c r="F310" s="23" t="s">
        <v>1426</v>
      </c>
      <c r="G310" s="23" t="s">
        <v>1427</v>
      </c>
      <c r="H310" s="23" t="s">
        <v>117</v>
      </c>
      <c r="I310" s="23" t="s">
        <v>1426</v>
      </c>
      <c r="J310" s="109">
        <v>46082</v>
      </c>
      <c r="K310" s="109">
        <v>46142</v>
      </c>
      <c r="L310" s="23" t="s">
        <v>1426</v>
      </c>
      <c r="M310" s="23" t="s">
        <v>1428</v>
      </c>
      <c r="N310" s="23">
        <v>30</v>
      </c>
      <c r="O310" s="23">
        <v>10</v>
      </c>
      <c r="P310" s="23">
        <v>20</v>
      </c>
      <c r="Q310" s="23">
        <v>1</v>
      </c>
      <c r="R310" s="23">
        <v>95</v>
      </c>
      <c r="S310" s="23">
        <v>340</v>
      </c>
      <c r="T310" s="23"/>
      <c r="U310" s="23">
        <v>8</v>
      </c>
      <c r="V310" s="23">
        <v>34</v>
      </c>
      <c r="W310" s="45" t="s">
        <v>1429</v>
      </c>
      <c r="X310" s="23" t="s">
        <v>1430</v>
      </c>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row>
    <row r="311" s="2" customFormat="1" ht="78.75" spans="1:109">
      <c r="A311" s="20">
        <v>306</v>
      </c>
      <c r="B311" s="23" t="s">
        <v>133</v>
      </c>
      <c r="C311" s="23" t="s">
        <v>134</v>
      </c>
      <c r="D311" s="20" t="s">
        <v>165</v>
      </c>
      <c r="E311" s="23" t="s">
        <v>1338</v>
      </c>
      <c r="F311" s="23" t="s">
        <v>1431</v>
      </c>
      <c r="G311" s="23" t="s">
        <v>1432</v>
      </c>
      <c r="H311" s="23" t="s">
        <v>117</v>
      </c>
      <c r="I311" s="23" t="s">
        <v>1433</v>
      </c>
      <c r="J311" s="87" t="s">
        <v>1434</v>
      </c>
      <c r="K311" s="87" t="s">
        <v>1027</v>
      </c>
      <c r="L311" s="23" t="s">
        <v>1431</v>
      </c>
      <c r="M311" s="23" t="s">
        <v>1435</v>
      </c>
      <c r="N311" s="23">
        <v>18</v>
      </c>
      <c r="O311" s="23">
        <v>10</v>
      </c>
      <c r="P311" s="23">
        <v>8</v>
      </c>
      <c r="Q311" s="23">
        <v>1</v>
      </c>
      <c r="R311" s="23">
        <v>214</v>
      </c>
      <c r="S311" s="23">
        <v>860</v>
      </c>
      <c r="T311" s="23"/>
      <c r="U311" s="23">
        <v>8</v>
      </c>
      <c r="V311" s="23">
        <v>28</v>
      </c>
      <c r="W311" s="45" t="s">
        <v>1436</v>
      </c>
      <c r="X311" s="23" t="s">
        <v>1437</v>
      </c>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row>
    <row r="312" s="2" customFormat="1" ht="101.25" spans="1:109">
      <c r="A312" s="20">
        <v>307</v>
      </c>
      <c r="B312" s="23" t="s">
        <v>102</v>
      </c>
      <c r="C312" s="23" t="s">
        <v>114</v>
      </c>
      <c r="D312" s="23" t="s">
        <v>204</v>
      </c>
      <c r="E312" s="23" t="s">
        <v>1338</v>
      </c>
      <c r="F312" s="23" t="s">
        <v>1431</v>
      </c>
      <c r="G312" s="23" t="s">
        <v>1438</v>
      </c>
      <c r="H312" s="23" t="s">
        <v>117</v>
      </c>
      <c r="I312" s="23" t="s">
        <v>1439</v>
      </c>
      <c r="J312" s="87">
        <v>46327</v>
      </c>
      <c r="K312" s="87">
        <v>46356</v>
      </c>
      <c r="L312" s="23" t="s">
        <v>1431</v>
      </c>
      <c r="M312" s="23" t="s">
        <v>1440</v>
      </c>
      <c r="N312" s="23">
        <v>8</v>
      </c>
      <c r="O312" s="23">
        <v>5</v>
      </c>
      <c r="P312" s="23">
        <v>3</v>
      </c>
      <c r="Q312" s="23">
        <v>1</v>
      </c>
      <c r="R312" s="23">
        <v>96</v>
      </c>
      <c r="S312" s="23">
        <v>385</v>
      </c>
      <c r="T312" s="23"/>
      <c r="U312" s="23">
        <v>4</v>
      </c>
      <c r="V312" s="23">
        <v>13</v>
      </c>
      <c r="W312" s="45" t="s">
        <v>1441</v>
      </c>
      <c r="X312" s="23" t="s">
        <v>1442</v>
      </c>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row>
    <row r="313" s="2" customFormat="1" ht="67.5" spans="1:109">
      <c r="A313" s="20">
        <v>308</v>
      </c>
      <c r="B313" s="23" t="s">
        <v>133</v>
      </c>
      <c r="C313" s="23" t="s">
        <v>134</v>
      </c>
      <c r="D313" s="20" t="s">
        <v>165</v>
      </c>
      <c r="E313" s="23" t="s">
        <v>1338</v>
      </c>
      <c r="F313" s="23" t="s">
        <v>1443</v>
      </c>
      <c r="G313" s="23" t="s">
        <v>1444</v>
      </c>
      <c r="H313" s="23" t="s">
        <v>169</v>
      </c>
      <c r="I313" s="23" t="s">
        <v>1445</v>
      </c>
      <c r="J313" s="109">
        <v>46113</v>
      </c>
      <c r="K313" s="109">
        <v>46172</v>
      </c>
      <c r="L313" s="23" t="s">
        <v>1443</v>
      </c>
      <c r="M313" s="23" t="s">
        <v>1446</v>
      </c>
      <c r="N313" s="23">
        <v>25</v>
      </c>
      <c r="O313" s="23">
        <v>10</v>
      </c>
      <c r="P313" s="23">
        <v>15</v>
      </c>
      <c r="Q313" s="23">
        <v>1</v>
      </c>
      <c r="R313" s="23">
        <v>75</v>
      </c>
      <c r="S313" s="23">
        <v>301</v>
      </c>
      <c r="T313" s="23"/>
      <c r="U313" s="23">
        <v>3</v>
      </c>
      <c r="V313" s="23">
        <v>10</v>
      </c>
      <c r="W313" s="45" t="s">
        <v>1447</v>
      </c>
      <c r="X313" s="23" t="s">
        <v>1355</v>
      </c>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row>
    <row r="314" s="2" customFormat="1" ht="67.5" spans="1:109">
      <c r="A314" s="20">
        <v>309</v>
      </c>
      <c r="B314" s="23" t="s">
        <v>133</v>
      </c>
      <c r="C314" s="23" t="s">
        <v>134</v>
      </c>
      <c r="D314" s="20" t="s">
        <v>165</v>
      </c>
      <c r="E314" s="23" t="s">
        <v>1338</v>
      </c>
      <c r="F314" s="23" t="s">
        <v>1443</v>
      </c>
      <c r="G314" s="23" t="s">
        <v>1448</v>
      </c>
      <c r="H314" s="23" t="s">
        <v>169</v>
      </c>
      <c r="I314" s="23" t="s">
        <v>1449</v>
      </c>
      <c r="J314" s="109">
        <v>46113</v>
      </c>
      <c r="K314" s="109">
        <v>46172</v>
      </c>
      <c r="L314" s="23" t="s">
        <v>1443</v>
      </c>
      <c r="M314" s="23" t="s">
        <v>1450</v>
      </c>
      <c r="N314" s="23">
        <v>7</v>
      </c>
      <c r="O314" s="23">
        <v>5</v>
      </c>
      <c r="P314" s="23">
        <v>2</v>
      </c>
      <c r="Q314" s="23">
        <v>1</v>
      </c>
      <c r="R314" s="23">
        <v>220</v>
      </c>
      <c r="S314" s="23">
        <v>700</v>
      </c>
      <c r="T314" s="23"/>
      <c r="U314" s="23">
        <v>2</v>
      </c>
      <c r="V314" s="23">
        <v>6</v>
      </c>
      <c r="W314" s="45" t="s">
        <v>1451</v>
      </c>
      <c r="X314" s="23" t="s">
        <v>1355</v>
      </c>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row>
    <row r="315" s="2" customFormat="1" ht="67.5" spans="1:109">
      <c r="A315" s="20">
        <v>310</v>
      </c>
      <c r="B315" s="23" t="s">
        <v>133</v>
      </c>
      <c r="C315" s="23" t="s">
        <v>134</v>
      </c>
      <c r="D315" s="20" t="s">
        <v>165</v>
      </c>
      <c r="E315" s="23" t="s">
        <v>1338</v>
      </c>
      <c r="F315" s="23" t="s">
        <v>1443</v>
      </c>
      <c r="G315" s="23" t="s">
        <v>1452</v>
      </c>
      <c r="H315" s="23" t="s">
        <v>169</v>
      </c>
      <c r="I315" s="23" t="s">
        <v>1453</v>
      </c>
      <c r="J315" s="109">
        <v>46113</v>
      </c>
      <c r="K315" s="109">
        <v>46172</v>
      </c>
      <c r="L315" s="23" t="s">
        <v>1443</v>
      </c>
      <c r="M315" s="23" t="s">
        <v>1454</v>
      </c>
      <c r="N315" s="23">
        <v>7.5</v>
      </c>
      <c r="O315" s="23">
        <v>5</v>
      </c>
      <c r="P315" s="23">
        <v>2.5</v>
      </c>
      <c r="Q315" s="23">
        <v>1</v>
      </c>
      <c r="R315" s="23">
        <v>51</v>
      </c>
      <c r="S315" s="23">
        <v>207</v>
      </c>
      <c r="T315" s="23"/>
      <c r="U315" s="23">
        <v>3</v>
      </c>
      <c r="V315" s="23">
        <v>10</v>
      </c>
      <c r="W315" s="45" t="s">
        <v>1455</v>
      </c>
      <c r="X315" s="23" t="s">
        <v>1355</v>
      </c>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row>
    <row r="316" s="2" customFormat="1" ht="67.5" spans="1:109">
      <c r="A316" s="20">
        <v>311</v>
      </c>
      <c r="B316" s="23" t="s">
        <v>133</v>
      </c>
      <c r="C316" s="23" t="s">
        <v>134</v>
      </c>
      <c r="D316" s="20" t="s">
        <v>165</v>
      </c>
      <c r="E316" s="23" t="s">
        <v>1338</v>
      </c>
      <c r="F316" s="23" t="s">
        <v>1443</v>
      </c>
      <c r="G316" s="23" t="s">
        <v>1456</v>
      </c>
      <c r="H316" s="23" t="s">
        <v>169</v>
      </c>
      <c r="I316" s="23" t="s">
        <v>1457</v>
      </c>
      <c r="J316" s="109">
        <v>46113</v>
      </c>
      <c r="K316" s="109">
        <v>46172</v>
      </c>
      <c r="L316" s="23" t="s">
        <v>1443</v>
      </c>
      <c r="M316" s="23" t="s">
        <v>1458</v>
      </c>
      <c r="N316" s="23">
        <v>7</v>
      </c>
      <c r="O316" s="23">
        <v>5</v>
      </c>
      <c r="P316" s="23">
        <v>2</v>
      </c>
      <c r="Q316" s="23">
        <v>1</v>
      </c>
      <c r="R316" s="23">
        <v>62</v>
      </c>
      <c r="S316" s="23">
        <v>238</v>
      </c>
      <c r="T316" s="23"/>
      <c r="U316" s="23">
        <v>4</v>
      </c>
      <c r="V316" s="23">
        <v>14</v>
      </c>
      <c r="W316" s="45" t="s">
        <v>1459</v>
      </c>
      <c r="X316" s="23" t="s">
        <v>1355</v>
      </c>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row>
    <row r="317" s="2" customFormat="1" ht="56.25" spans="1:109">
      <c r="A317" s="20">
        <v>312</v>
      </c>
      <c r="B317" s="23" t="s">
        <v>102</v>
      </c>
      <c r="C317" s="23" t="s">
        <v>114</v>
      </c>
      <c r="D317" s="23" t="s">
        <v>204</v>
      </c>
      <c r="E317" s="23" t="s">
        <v>1338</v>
      </c>
      <c r="F317" s="23" t="s">
        <v>1460</v>
      </c>
      <c r="G317" s="23" t="s">
        <v>1461</v>
      </c>
      <c r="H317" s="23" t="s">
        <v>169</v>
      </c>
      <c r="I317" s="23" t="s">
        <v>1462</v>
      </c>
      <c r="J317" s="109">
        <v>46327</v>
      </c>
      <c r="K317" s="109">
        <v>46356</v>
      </c>
      <c r="L317" s="23" t="s">
        <v>1460</v>
      </c>
      <c r="M317" s="23" t="s">
        <v>1463</v>
      </c>
      <c r="N317" s="23">
        <v>8</v>
      </c>
      <c r="O317" s="23">
        <v>5</v>
      </c>
      <c r="P317" s="23">
        <v>3</v>
      </c>
      <c r="Q317" s="23">
        <v>1</v>
      </c>
      <c r="R317" s="23">
        <v>96</v>
      </c>
      <c r="S317" s="23">
        <v>400</v>
      </c>
      <c r="T317" s="23">
        <v>1</v>
      </c>
      <c r="U317" s="23">
        <v>3</v>
      </c>
      <c r="V317" s="23">
        <v>9</v>
      </c>
      <c r="W317" s="45" t="s">
        <v>1464</v>
      </c>
      <c r="X317" s="23" t="s">
        <v>1465</v>
      </c>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row>
    <row r="318" s="2" customFormat="1" ht="67.5" spans="1:109">
      <c r="A318" s="20">
        <v>313</v>
      </c>
      <c r="B318" s="23" t="s">
        <v>133</v>
      </c>
      <c r="C318" s="23" t="s">
        <v>134</v>
      </c>
      <c r="D318" s="20" t="s">
        <v>165</v>
      </c>
      <c r="E318" s="23" t="s">
        <v>1338</v>
      </c>
      <c r="F318" s="23" t="s">
        <v>1460</v>
      </c>
      <c r="G318" s="23" t="s">
        <v>1466</v>
      </c>
      <c r="H318" s="23" t="s">
        <v>169</v>
      </c>
      <c r="I318" s="23" t="s">
        <v>1467</v>
      </c>
      <c r="J318" s="109">
        <v>46296</v>
      </c>
      <c r="K318" s="109">
        <v>46325</v>
      </c>
      <c r="L318" s="23" t="s">
        <v>1460</v>
      </c>
      <c r="M318" s="23" t="s">
        <v>1468</v>
      </c>
      <c r="N318" s="23">
        <v>20</v>
      </c>
      <c r="O318" s="23">
        <v>5</v>
      </c>
      <c r="P318" s="23">
        <v>15</v>
      </c>
      <c r="Q318" s="23">
        <v>1</v>
      </c>
      <c r="R318" s="23">
        <v>121</v>
      </c>
      <c r="S318" s="23">
        <v>500</v>
      </c>
      <c r="T318" s="23">
        <v>1</v>
      </c>
      <c r="U318" s="23">
        <v>3</v>
      </c>
      <c r="V318" s="23">
        <v>8</v>
      </c>
      <c r="W318" s="45" t="s">
        <v>1469</v>
      </c>
      <c r="X318" s="23" t="s">
        <v>1355</v>
      </c>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row>
    <row r="319" s="2" customFormat="1" ht="67.5" spans="1:109">
      <c r="A319" s="20">
        <v>314</v>
      </c>
      <c r="B319" s="23" t="s">
        <v>102</v>
      </c>
      <c r="C319" s="23" t="s">
        <v>114</v>
      </c>
      <c r="D319" s="23" t="s">
        <v>204</v>
      </c>
      <c r="E319" s="23" t="s">
        <v>1338</v>
      </c>
      <c r="F319" s="23" t="s">
        <v>1470</v>
      </c>
      <c r="G319" s="23" t="s">
        <v>1471</v>
      </c>
      <c r="H319" s="23" t="s">
        <v>169</v>
      </c>
      <c r="I319" s="23" t="s">
        <v>1472</v>
      </c>
      <c r="J319" s="109">
        <v>46082</v>
      </c>
      <c r="K319" s="109">
        <v>46142</v>
      </c>
      <c r="L319" s="23" t="s">
        <v>1470</v>
      </c>
      <c r="M319" s="23" t="s">
        <v>1473</v>
      </c>
      <c r="N319" s="23">
        <v>10</v>
      </c>
      <c r="O319" s="23">
        <v>5</v>
      </c>
      <c r="P319" s="23">
        <v>5</v>
      </c>
      <c r="Q319" s="23">
        <v>1</v>
      </c>
      <c r="R319" s="23">
        <v>180</v>
      </c>
      <c r="S319" s="23">
        <v>700</v>
      </c>
      <c r="T319" s="23"/>
      <c r="U319" s="23">
        <v>7</v>
      </c>
      <c r="V319" s="23">
        <v>21</v>
      </c>
      <c r="W319" s="45" t="s">
        <v>1474</v>
      </c>
      <c r="X319" s="23" t="s">
        <v>1393</v>
      </c>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row>
    <row r="320" s="2" customFormat="1" ht="67.5" spans="1:109">
      <c r="A320" s="20">
        <v>315</v>
      </c>
      <c r="B320" s="23" t="s">
        <v>133</v>
      </c>
      <c r="C320" s="23" t="s">
        <v>134</v>
      </c>
      <c r="D320" s="20" t="s">
        <v>165</v>
      </c>
      <c r="E320" s="23" t="s">
        <v>1338</v>
      </c>
      <c r="F320" s="23" t="s">
        <v>1470</v>
      </c>
      <c r="G320" s="23" t="s">
        <v>1475</v>
      </c>
      <c r="H320" s="23" t="s">
        <v>169</v>
      </c>
      <c r="I320" s="23" t="s">
        <v>1476</v>
      </c>
      <c r="J320" s="109">
        <v>46082</v>
      </c>
      <c r="K320" s="109">
        <v>46142</v>
      </c>
      <c r="L320" s="23" t="s">
        <v>1470</v>
      </c>
      <c r="M320" s="23" t="s">
        <v>1477</v>
      </c>
      <c r="N320" s="23">
        <v>8</v>
      </c>
      <c r="O320" s="23">
        <v>5</v>
      </c>
      <c r="P320" s="23">
        <v>3</v>
      </c>
      <c r="Q320" s="23">
        <v>1</v>
      </c>
      <c r="R320" s="23">
        <v>78</v>
      </c>
      <c r="S320" s="23">
        <v>300</v>
      </c>
      <c r="T320" s="23"/>
      <c r="U320" s="23">
        <v>4</v>
      </c>
      <c r="V320" s="23">
        <v>10</v>
      </c>
      <c r="W320" s="45" t="s">
        <v>1478</v>
      </c>
      <c r="X320" s="23" t="s">
        <v>1355</v>
      </c>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row>
    <row r="321" s="2" customFormat="1" ht="146.25" spans="1:109">
      <c r="A321" s="20">
        <v>316</v>
      </c>
      <c r="B321" s="23" t="s">
        <v>102</v>
      </c>
      <c r="C321" s="23" t="s">
        <v>126</v>
      </c>
      <c r="D321" s="23" t="s">
        <v>127</v>
      </c>
      <c r="E321" s="23" t="s">
        <v>1338</v>
      </c>
      <c r="F321" s="23" t="s">
        <v>1479</v>
      </c>
      <c r="G321" s="23" t="s">
        <v>1480</v>
      </c>
      <c r="H321" s="23" t="s">
        <v>85</v>
      </c>
      <c r="I321" s="23" t="s">
        <v>1479</v>
      </c>
      <c r="J321" s="87">
        <v>46023</v>
      </c>
      <c r="K321" s="87">
        <v>46387</v>
      </c>
      <c r="L321" s="23" t="s">
        <v>1479</v>
      </c>
      <c r="M321" s="23" t="s">
        <v>1481</v>
      </c>
      <c r="N321" s="23">
        <v>20</v>
      </c>
      <c r="O321" s="23">
        <v>15</v>
      </c>
      <c r="P321" s="23">
        <v>5</v>
      </c>
      <c r="Q321" s="23">
        <v>1</v>
      </c>
      <c r="R321" s="23">
        <v>100</v>
      </c>
      <c r="S321" s="23">
        <v>405</v>
      </c>
      <c r="T321" s="23">
        <v>1</v>
      </c>
      <c r="U321" s="23">
        <v>28</v>
      </c>
      <c r="V321" s="23">
        <v>76</v>
      </c>
      <c r="W321" s="45" t="s">
        <v>1482</v>
      </c>
      <c r="X321" s="23" t="s">
        <v>1483</v>
      </c>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row>
    <row r="322" s="2" customFormat="1" ht="112.5" spans="1:109">
      <c r="A322" s="20">
        <v>317</v>
      </c>
      <c r="B322" s="23" t="s">
        <v>133</v>
      </c>
      <c r="C322" s="23" t="s">
        <v>134</v>
      </c>
      <c r="D322" s="60" t="s">
        <v>531</v>
      </c>
      <c r="E322" s="23" t="s">
        <v>1338</v>
      </c>
      <c r="F322" s="23" t="s">
        <v>1479</v>
      </c>
      <c r="G322" s="23" t="s">
        <v>1484</v>
      </c>
      <c r="H322" s="23" t="s">
        <v>169</v>
      </c>
      <c r="I322" s="23" t="s">
        <v>1479</v>
      </c>
      <c r="J322" s="87">
        <v>46082</v>
      </c>
      <c r="K322" s="87">
        <v>46172</v>
      </c>
      <c r="L322" s="23" t="s">
        <v>1479</v>
      </c>
      <c r="M322" s="23" t="s">
        <v>1485</v>
      </c>
      <c r="N322" s="23">
        <v>40</v>
      </c>
      <c r="O322" s="23">
        <v>20</v>
      </c>
      <c r="P322" s="23">
        <v>20</v>
      </c>
      <c r="Q322" s="23">
        <v>1</v>
      </c>
      <c r="R322" s="23">
        <v>402</v>
      </c>
      <c r="S322" s="23">
        <v>1580</v>
      </c>
      <c r="T322" s="23">
        <v>1</v>
      </c>
      <c r="U322" s="23">
        <v>38</v>
      </c>
      <c r="V322" s="23">
        <v>126</v>
      </c>
      <c r="W322" s="45" t="s">
        <v>1486</v>
      </c>
      <c r="X322" s="23" t="s">
        <v>1487</v>
      </c>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row>
    <row r="323" s="2" customFormat="1" ht="146.25" spans="1:109">
      <c r="A323" s="20">
        <v>318</v>
      </c>
      <c r="B323" s="23" t="s">
        <v>102</v>
      </c>
      <c r="C323" s="23" t="s">
        <v>126</v>
      </c>
      <c r="D323" s="23" t="s">
        <v>127</v>
      </c>
      <c r="E323" s="23" t="s">
        <v>1338</v>
      </c>
      <c r="F323" s="23" t="s">
        <v>1470</v>
      </c>
      <c r="G323" s="23" t="s">
        <v>1488</v>
      </c>
      <c r="H323" s="23" t="s">
        <v>117</v>
      </c>
      <c r="I323" s="23" t="s">
        <v>1489</v>
      </c>
      <c r="J323" s="87">
        <v>46023</v>
      </c>
      <c r="K323" s="87">
        <v>46387</v>
      </c>
      <c r="L323" s="23" t="s">
        <v>1470</v>
      </c>
      <c r="M323" s="23" t="s">
        <v>1490</v>
      </c>
      <c r="N323" s="23">
        <v>150</v>
      </c>
      <c r="O323" s="23">
        <v>20</v>
      </c>
      <c r="P323" s="23">
        <v>130</v>
      </c>
      <c r="Q323" s="23">
        <v>1</v>
      </c>
      <c r="R323" s="23">
        <v>135</v>
      </c>
      <c r="S323" s="23">
        <v>504</v>
      </c>
      <c r="T323" s="23"/>
      <c r="U323" s="23">
        <v>5</v>
      </c>
      <c r="V323" s="23">
        <v>16</v>
      </c>
      <c r="W323" s="45" t="s">
        <v>1491</v>
      </c>
      <c r="X323" s="23" t="s">
        <v>1492</v>
      </c>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row>
    <row r="324" s="2" customFormat="1" ht="191.25" spans="1:109">
      <c r="A324" s="20">
        <v>319</v>
      </c>
      <c r="B324" s="23" t="s">
        <v>102</v>
      </c>
      <c r="C324" s="23" t="s">
        <v>126</v>
      </c>
      <c r="D324" s="23" t="s">
        <v>358</v>
      </c>
      <c r="E324" s="23" t="s">
        <v>1338</v>
      </c>
      <c r="F324" s="23" t="s">
        <v>1379</v>
      </c>
      <c r="G324" s="23" t="s">
        <v>1493</v>
      </c>
      <c r="H324" s="23" t="s">
        <v>117</v>
      </c>
      <c r="I324" s="23" t="s">
        <v>1494</v>
      </c>
      <c r="J324" s="87">
        <v>46023</v>
      </c>
      <c r="K324" s="87">
        <v>46387</v>
      </c>
      <c r="L324" s="23" t="s">
        <v>1379</v>
      </c>
      <c r="M324" s="23" t="s">
        <v>1495</v>
      </c>
      <c r="N324" s="23">
        <v>100</v>
      </c>
      <c r="O324" s="23">
        <v>30</v>
      </c>
      <c r="P324" s="23">
        <v>70</v>
      </c>
      <c r="Q324" s="23">
        <v>1</v>
      </c>
      <c r="R324" s="23">
        <v>46</v>
      </c>
      <c r="S324" s="23">
        <v>176</v>
      </c>
      <c r="T324" s="23"/>
      <c r="U324" s="23">
        <v>3</v>
      </c>
      <c r="V324" s="23">
        <v>12</v>
      </c>
      <c r="W324" s="45" t="s">
        <v>1496</v>
      </c>
      <c r="X324" s="23" t="s">
        <v>1497</v>
      </c>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row>
    <row r="325" s="2" customFormat="1" ht="22.5" spans="1:109">
      <c r="A325" s="20">
        <v>320</v>
      </c>
      <c r="B325" s="20" t="s">
        <v>133</v>
      </c>
      <c r="C325" s="23" t="s">
        <v>134</v>
      </c>
      <c r="D325" s="23" t="s">
        <v>165</v>
      </c>
      <c r="E325" s="23" t="s">
        <v>1498</v>
      </c>
      <c r="F325" s="23" t="s">
        <v>1499</v>
      </c>
      <c r="G325" s="23" t="s">
        <v>1500</v>
      </c>
      <c r="H325" s="23" t="s">
        <v>117</v>
      </c>
      <c r="I325" s="23" t="s">
        <v>1501</v>
      </c>
      <c r="J325" s="23" t="s">
        <v>1502</v>
      </c>
      <c r="K325" s="23" t="s">
        <v>1502</v>
      </c>
      <c r="L325" s="23" t="s">
        <v>1503</v>
      </c>
      <c r="M325" s="23" t="s">
        <v>1504</v>
      </c>
      <c r="N325" s="23">
        <v>76</v>
      </c>
      <c r="O325" s="23">
        <v>30</v>
      </c>
      <c r="P325" s="23">
        <v>46</v>
      </c>
      <c r="Q325" s="23">
        <v>1</v>
      </c>
      <c r="R325" s="23">
        <v>106</v>
      </c>
      <c r="S325" s="23">
        <v>466</v>
      </c>
      <c r="T325" s="23"/>
      <c r="U325" s="23">
        <v>5</v>
      </c>
      <c r="V325" s="23">
        <v>16</v>
      </c>
      <c r="W325" s="45" t="s">
        <v>1505</v>
      </c>
      <c r="X325" s="23" t="s">
        <v>1506</v>
      </c>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row>
    <row r="326" s="2" customFormat="1" ht="22.5" spans="1:109">
      <c r="A326" s="20">
        <v>321</v>
      </c>
      <c r="B326" s="20" t="s">
        <v>102</v>
      </c>
      <c r="C326" s="23" t="s">
        <v>114</v>
      </c>
      <c r="D326" s="23" t="s">
        <v>204</v>
      </c>
      <c r="E326" s="23" t="s">
        <v>1498</v>
      </c>
      <c r="F326" s="23" t="s">
        <v>1507</v>
      </c>
      <c r="G326" s="23" t="s">
        <v>396</v>
      </c>
      <c r="H326" s="23" t="s">
        <v>1508</v>
      </c>
      <c r="I326" s="23" t="s">
        <v>1509</v>
      </c>
      <c r="J326" s="23" t="s">
        <v>1502</v>
      </c>
      <c r="K326" s="23" t="s">
        <v>1502</v>
      </c>
      <c r="L326" s="23" t="s">
        <v>1510</v>
      </c>
      <c r="M326" s="23" t="s">
        <v>1511</v>
      </c>
      <c r="N326" s="23">
        <v>10</v>
      </c>
      <c r="O326" s="23"/>
      <c r="P326" s="23"/>
      <c r="Q326" s="23">
        <v>1</v>
      </c>
      <c r="R326" s="23">
        <v>17</v>
      </c>
      <c r="S326" s="23">
        <v>68</v>
      </c>
      <c r="T326" s="23">
        <v>1</v>
      </c>
      <c r="U326" s="23">
        <v>6</v>
      </c>
      <c r="V326" s="23">
        <v>19</v>
      </c>
      <c r="W326" s="45" t="s">
        <v>381</v>
      </c>
      <c r="X326" s="23" t="s">
        <v>1506</v>
      </c>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row>
    <row r="327" s="2" customFormat="1" ht="22.5" spans="1:109">
      <c r="A327" s="20">
        <v>322</v>
      </c>
      <c r="B327" s="20" t="s">
        <v>133</v>
      </c>
      <c r="C327" s="23" t="s">
        <v>134</v>
      </c>
      <c r="D327" s="23" t="s">
        <v>1512</v>
      </c>
      <c r="E327" s="23" t="s">
        <v>1498</v>
      </c>
      <c r="F327" s="23" t="s">
        <v>1507</v>
      </c>
      <c r="G327" s="23" t="s">
        <v>1513</v>
      </c>
      <c r="H327" s="23" t="s">
        <v>117</v>
      </c>
      <c r="I327" s="23" t="s">
        <v>1509</v>
      </c>
      <c r="J327" s="23" t="s">
        <v>1502</v>
      </c>
      <c r="K327" s="23" t="s">
        <v>1502</v>
      </c>
      <c r="L327" s="23" t="s">
        <v>1510</v>
      </c>
      <c r="M327" s="23" t="s">
        <v>1514</v>
      </c>
      <c r="N327" s="23">
        <v>18</v>
      </c>
      <c r="O327" s="23"/>
      <c r="P327" s="23"/>
      <c r="Q327" s="23">
        <v>1</v>
      </c>
      <c r="R327" s="23">
        <v>34</v>
      </c>
      <c r="S327" s="23">
        <v>137</v>
      </c>
      <c r="T327" s="23">
        <v>1</v>
      </c>
      <c r="U327" s="23">
        <v>8</v>
      </c>
      <c r="V327" s="23">
        <v>25</v>
      </c>
      <c r="W327" s="45" t="s">
        <v>1515</v>
      </c>
      <c r="X327" s="23" t="s">
        <v>1506</v>
      </c>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row>
    <row r="328" s="2" customFormat="1" ht="22.5" spans="1:109">
      <c r="A328" s="20">
        <v>323</v>
      </c>
      <c r="B328" s="23" t="s">
        <v>102</v>
      </c>
      <c r="C328" s="23" t="s">
        <v>126</v>
      </c>
      <c r="D328" s="23" t="s">
        <v>127</v>
      </c>
      <c r="E328" s="23" t="s">
        <v>1498</v>
      </c>
      <c r="F328" s="23" t="s">
        <v>1507</v>
      </c>
      <c r="G328" s="23" t="s">
        <v>1516</v>
      </c>
      <c r="H328" s="23" t="s">
        <v>1517</v>
      </c>
      <c r="I328" s="23" t="s">
        <v>1507</v>
      </c>
      <c r="J328" s="23" t="s">
        <v>1502</v>
      </c>
      <c r="K328" s="23" t="s">
        <v>1502</v>
      </c>
      <c r="L328" s="23" t="s">
        <v>1510</v>
      </c>
      <c r="M328" s="23" t="s">
        <v>1518</v>
      </c>
      <c r="N328" s="23">
        <v>5</v>
      </c>
      <c r="O328" s="23"/>
      <c r="P328" s="23"/>
      <c r="Q328" s="23">
        <v>1</v>
      </c>
      <c r="R328" s="23">
        <v>96</v>
      </c>
      <c r="S328" s="23">
        <v>320</v>
      </c>
      <c r="T328" s="23">
        <v>1</v>
      </c>
      <c r="U328" s="23">
        <v>40</v>
      </c>
      <c r="V328" s="23">
        <v>122</v>
      </c>
      <c r="W328" s="45" t="s">
        <v>1519</v>
      </c>
      <c r="X328" s="23" t="s">
        <v>1506</v>
      </c>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row>
    <row r="329" s="2" customFormat="1" ht="33.75" spans="1:109">
      <c r="A329" s="20">
        <v>324</v>
      </c>
      <c r="B329" s="20" t="s">
        <v>133</v>
      </c>
      <c r="C329" s="23" t="s">
        <v>134</v>
      </c>
      <c r="D329" s="23" t="s">
        <v>165</v>
      </c>
      <c r="E329" s="23" t="s">
        <v>1498</v>
      </c>
      <c r="F329" s="23" t="s">
        <v>1520</v>
      </c>
      <c r="G329" s="23" t="s">
        <v>1500</v>
      </c>
      <c r="H329" s="23" t="s">
        <v>117</v>
      </c>
      <c r="I329" s="23" t="s">
        <v>1521</v>
      </c>
      <c r="J329" s="23" t="s">
        <v>1502</v>
      </c>
      <c r="K329" s="23" t="s">
        <v>1502</v>
      </c>
      <c r="L329" s="23" t="s">
        <v>1522</v>
      </c>
      <c r="M329" s="23" t="s">
        <v>1523</v>
      </c>
      <c r="N329" s="23">
        <v>100</v>
      </c>
      <c r="O329" s="23">
        <v>100</v>
      </c>
      <c r="P329" s="23" t="s">
        <v>1524</v>
      </c>
      <c r="Q329" s="23">
        <v>1</v>
      </c>
      <c r="R329" s="23">
        <v>300</v>
      </c>
      <c r="S329" s="23">
        <v>2100</v>
      </c>
      <c r="T329" s="23"/>
      <c r="U329" s="23">
        <v>10</v>
      </c>
      <c r="V329" s="23">
        <v>30</v>
      </c>
      <c r="W329" s="45" t="s">
        <v>1505</v>
      </c>
      <c r="X329" s="23" t="s">
        <v>1505</v>
      </c>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row>
    <row r="330" s="2" customFormat="1" ht="22.5" spans="1:109">
      <c r="A330" s="20">
        <v>325</v>
      </c>
      <c r="B330" s="23" t="s">
        <v>102</v>
      </c>
      <c r="C330" s="23" t="s">
        <v>126</v>
      </c>
      <c r="D330" s="23" t="s">
        <v>127</v>
      </c>
      <c r="E330" s="23" t="s">
        <v>1498</v>
      </c>
      <c r="F330" s="23" t="s">
        <v>1520</v>
      </c>
      <c r="G330" s="23" t="s">
        <v>1525</v>
      </c>
      <c r="H330" s="23" t="s">
        <v>117</v>
      </c>
      <c r="I330" s="23" t="s">
        <v>1526</v>
      </c>
      <c r="J330" s="23" t="s">
        <v>1502</v>
      </c>
      <c r="K330" s="23" t="s">
        <v>1502</v>
      </c>
      <c r="L330" s="23" t="s">
        <v>1522</v>
      </c>
      <c r="M330" s="23" t="s">
        <v>1527</v>
      </c>
      <c r="N330" s="23">
        <v>100</v>
      </c>
      <c r="O330" s="23">
        <v>100</v>
      </c>
      <c r="P330" s="23"/>
      <c r="Q330" s="23">
        <v>1</v>
      </c>
      <c r="R330" s="23">
        <v>200</v>
      </c>
      <c r="S330" s="23">
        <v>2800</v>
      </c>
      <c r="T330" s="23"/>
      <c r="U330" s="23">
        <v>20</v>
      </c>
      <c r="V330" s="23">
        <v>54</v>
      </c>
      <c r="W330" s="45" t="s">
        <v>1528</v>
      </c>
      <c r="X330" s="23" t="s">
        <v>1528</v>
      </c>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row>
    <row r="331" s="2" customFormat="1" ht="22.5" spans="1:109">
      <c r="A331" s="20">
        <v>326</v>
      </c>
      <c r="B331" s="23" t="s">
        <v>102</v>
      </c>
      <c r="C331" s="23" t="s">
        <v>126</v>
      </c>
      <c r="D331" s="23" t="s">
        <v>127</v>
      </c>
      <c r="E331" s="23" t="s">
        <v>1498</v>
      </c>
      <c r="F331" s="23" t="s">
        <v>1520</v>
      </c>
      <c r="G331" s="23" t="s">
        <v>1529</v>
      </c>
      <c r="H331" s="23" t="s">
        <v>85</v>
      </c>
      <c r="I331" s="23" t="s">
        <v>1530</v>
      </c>
      <c r="J331" s="23" t="s">
        <v>1502</v>
      </c>
      <c r="K331" s="23" t="s">
        <v>1502</v>
      </c>
      <c r="L331" s="23" t="s">
        <v>1522</v>
      </c>
      <c r="M331" s="23" t="s">
        <v>1531</v>
      </c>
      <c r="N331" s="23">
        <v>30</v>
      </c>
      <c r="O331" s="23">
        <v>30</v>
      </c>
      <c r="P331" s="23"/>
      <c r="Q331" s="23">
        <v>1</v>
      </c>
      <c r="R331" s="23">
        <v>150</v>
      </c>
      <c r="S331" s="23">
        <v>2100</v>
      </c>
      <c r="T331" s="23"/>
      <c r="U331" s="23">
        <v>24</v>
      </c>
      <c r="V331" s="23">
        <v>65</v>
      </c>
      <c r="W331" s="45" t="s">
        <v>1528</v>
      </c>
      <c r="X331" s="23" t="s">
        <v>1528</v>
      </c>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row>
    <row r="332" s="2" customFormat="1" ht="22.5" spans="1:109">
      <c r="A332" s="20">
        <v>327</v>
      </c>
      <c r="B332" s="23" t="s">
        <v>102</v>
      </c>
      <c r="C332" s="23" t="s">
        <v>126</v>
      </c>
      <c r="D332" s="23" t="s">
        <v>373</v>
      </c>
      <c r="E332" s="23" t="s">
        <v>1498</v>
      </c>
      <c r="F332" s="23" t="s">
        <v>1520</v>
      </c>
      <c r="G332" s="23" t="s">
        <v>1532</v>
      </c>
      <c r="H332" s="23" t="s">
        <v>85</v>
      </c>
      <c r="I332" s="23" t="s">
        <v>1533</v>
      </c>
      <c r="J332" s="23" t="s">
        <v>1502</v>
      </c>
      <c r="K332" s="23" t="s">
        <v>1502</v>
      </c>
      <c r="L332" s="23" t="s">
        <v>1522</v>
      </c>
      <c r="M332" s="23" t="s">
        <v>1534</v>
      </c>
      <c r="N332" s="23">
        <v>10</v>
      </c>
      <c r="O332" s="23">
        <v>10</v>
      </c>
      <c r="P332" s="23"/>
      <c r="Q332" s="23">
        <v>1</v>
      </c>
      <c r="R332" s="23">
        <v>100</v>
      </c>
      <c r="S332" s="23">
        <v>1850</v>
      </c>
      <c r="T332" s="23"/>
      <c r="U332" s="23">
        <v>10</v>
      </c>
      <c r="V332" s="23">
        <v>35</v>
      </c>
      <c r="W332" s="45" t="s">
        <v>1528</v>
      </c>
      <c r="X332" s="23" t="s">
        <v>1528</v>
      </c>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row>
    <row r="333" s="2" customFormat="1" ht="22.5" spans="1:109">
      <c r="A333" s="20">
        <v>328</v>
      </c>
      <c r="B333" s="23" t="s">
        <v>102</v>
      </c>
      <c r="C333" s="23" t="s">
        <v>114</v>
      </c>
      <c r="D333" s="23" t="s">
        <v>204</v>
      </c>
      <c r="E333" s="23" t="s">
        <v>1498</v>
      </c>
      <c r="F333" s="23" t="s">
        <v>1535</v>
      </c>
      <c r="G333" s="23" t="s">
        <v>1536</v>
      </c>
      <c r="H333" s="23" t="s">
        <v>1537</v>
      </c>
      <c r="I333" s="23" t="s">
        <v>1538</v>
      </c>
      <c r="J333" s="23" t="s">
        <v>1539</v>
      </c>
      <c r="K333" s="23" t="s">
        <v>728</v>
      </c>
      <c r="L333" s="23" t="s">
        <v>1535</v>
      </c>
      <c r="M333" s="23" t="s">
        <v>1540</v>
      </c>
      <c r="N333" s="23">
        <v>9.5</v>
      </c>
      <c r="O333" s="23"/>
      <c r="P333" s="23"/>
      <c r="Q333" s="23">
        <v>1</v>
      </c>
      <c r="R333" s="23">
        <v>15</v>
      </c>
      <c r="S333" s="23">
        <v>60</v>
      </c>
      <c r="T333" s="23">
        <v>1</v>
      </c>
      <c r="U333" s="23">
        <v>5</v>
      </c>
      <c r="V333" s="23">
        <v>18</v>
      </c>
      <c r="W333" s="45" t="s">
        <v>381</v>
      </c>
      <c r="X333" s="23" t="s">
        <v>1506</v>
      </c>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row>
    <row r="334" s="2" customFormat="1" ht="22.5" spans="1:109">
      <c r="A334" s="20">
        <v>329</v>
      </c>
      <c r="B334" s="23" t="s">
        <v>133</v>
      </c>
      <c r="C334" s="23" t="s">
        <v>134</v>
      </c>
      <c r="D334" s="23" t="s">
        <v>165</v>
      </c>
      <c r="E334" s="23" t="s">
        <v>1498</v>
      </c>
      <c r="F334" s="23" t="s">
        <v>1535</v>
      </c>
      <c r="G334" s="23" t="s">
        <v>1541</v>
      </c>
      <c r="H334" s="23" t="s">
        <v>1542</v>
      </c>
      <c r="I334" s="23" t="s">
        <v>1538</v>
      </c>
      <c r="J334" s="23" t="s">
        <v>1543</v>
      </c>
      <c r="K334" s="23" t="s">
        <v>728</v>
      </c>
      <c r="L334" s="23" t="s">
        <v>1535</v>
      </c>
      <c r="M334" s="23" t="s">
        <v>1544</v>
      </c>
      <c r="N334" s="23">
        <v>28</v>
      </c>
      <c r="O334" s="23"/>
      <c r="P334" s="23"/>
      <c r="Q334" s="23">
        <v>1</v>
      </c>
      <c r="R334" s="23">
        <v>20</v>
      </c>
      <c r="S334" s="23">
        <v>80</v>
      </c>
      <c r="T334" s="23">
        <v>1</v>
      </c>
      <c r="U334" s="23">
        <v>6</v>
      </c>
      <c r="V334" s="23">
        <v>20</v>
      </c>
      <c r="W334" s="45" t="s">
        <v>1505</v>
      </c>
      <c r="X334" s="23" t="s">
        <v>1506</v>
      </c>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row>
    <row r="335" s="2" customFormat="1" ht="45" spans="1:109">
      <c r="A335" s="20">
        <v>330</v>
      </c>
      <c r="B335" s="23" t="s">
        <v>133</v>
      </c>
      <c r="C335" s="23" t="s">
        <v>134</v>
      </c>
      <c r="D335" s="20" t="s">
        <v>165</v>
      </c>
      <c r="E335" s="23" t="s">
        <v>1498</v>
      </c>
      <c r="F335" s="23" t="s">
        <v>1545</v>
      </c>
      <c r="G335" s="23" t="s">
        <v>1546</v>
      </c>
      <c r="H335" s="23" t="s">
        <v>117</v>
      </c>
      <c r="I335" s="23" t="s">
        <v>1547</v>
      </c>
      <c r="J335" s="23" t="s">
        <v>1502</v>
      </c>
      <c r="K335" s="23" t="s">
        <v>1502</v>
      </c>
      <c r="L335" s="23" t="s">
        <v>1545</v>
      </c>
      <c r="M335" s="20" t="s">
        <v>1548</v>
      </c>
      <c r="N335" s="23">
        <v>15</v>
      </c>
      <c r="O335" s="23">
        <v>10</v>
      </c>
      <c r="P335" s="23">
        <v>5</v>
      </c>
      <c r="Q335" s="23">
        <v>1</v>
      </c>
      <c r="R335" s="23">
        <v>52</v>
      </c>
      <c r="S335" s="23">
        <v>263</v>
      </c>
      <c r="T335" s="23">
        <v>1</v>
      </c>
      <c r="U335" s="23">
        <v>10</v>
      </c>
      <c r="V335" s="23">
        <v>33</v>
      </c>
      <c r="W335" s="45" t="s">
        <v>1549</v>
      </c>
      <c r="X335" s="20" t="s">
        <v>1550</v>
      </c>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row>
    <row r="336" s="2" customFormat="1" ht="56.25" spans="1:109">
      <c r="A336" s="20">
        <v>331</v>
      </c>
      <c r="B336" s="20" t="s">
        <v>102</v>
      </c>
      <c r="C336" s="23" t="s">
        <v>126</v>
      </c>
      <c r="D336" s="23" t="s">
        <v>738</v>
      </c>
      <c r="E336" s="23" t="s">
        <v>1498</v>
      </c>
      <c r="F336" s="23" t="s">
        <v>1545</v>
      </c>
      <c r="G336" s="23" t="s">
        <v>1551</v>
      </c>
      <c r="H336" s="23" t="s">
        <v>117</v>
      </c>
      <c r="I336" s="23" t="s">
        <v>1552</v>
      </c>
      <c r="J336" s="23" t="s">
        <v>1502</v>
      </c>
      <c r="K336" s="23" t="s">
        <v>1502</v>
      </c>
      <c r="L336" s="23" t="s">
        <v>1545</v>
      </c>
      <c r="M336" s="23" t="s">
        <v>1553</v>
      </c>
      <c r="N336" s="23">
        <v>20</v>
      </c>
      <c r="O336" s="23">
        <v>15</v>
      </c>
      <c r="P336" s="23">
        <v>5</v>
      </c>
      <c r="Q336" s="23">
        <v>1</v>
      </c>
      <c r="R336" s="23">
        <v>1206</v>
      </c>
      <c r="S336" s="23">
        <v>4015</v>
      </c>
      <c r="T336" s="23">
        <v>1</v>
      </c>
      <c r="U336" s="23">
        <v>99</v>
      </c>
      <c r="V336" s="23">
        <v>286</v>
      </c>
      <c r="W336" s="24" t="s">
        <v>1554</v>
      </c>
      <c r="X336" s="20" t="s">
        <v>1555</v>
      </c>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row>
    <row r="337" s="2" customFormat="1" ht="45" spans="1:109">
      <c r="A337" s="20">
        <v>332</v>
      </c>
      <c r="B337" s="23" t="s">
        <v>102</v>
      </c>
      <c r="C337" s="23" t="s">
        <v>126</v>
      </c>
      <c r="D337" s="23" t="s">
        <v>738</v>
      </c>
      <c r="E337" s="23" t="s">
        <v>1498</v>
      </c>
      <c r="F337" s="23" t="s">
        <v>1556</v>
      </c>
      <c r="G337" s="23" t="s">
        <v>1557</v>
      </c>
      <c r="H337" s="23" t="s">
        <v>1558</v>
      </c>
      <c r="I337" s="23" t="s">
        <v>1559</v>
      </c>
      <c r="J337" s="23">
        <v>2026.6</v>
      </c>
      <c r="K337" s="23">
        <v>2026.8</v>
      </c>
      <c r="L337" s="23" t="s">
        <v>1556</v>
      </c>
      <c r="M337" s="23" t="s">
        <v>1560</v>
      </c>
      <c r="N337" s="23">
        <v>10</v>
      </c>
      <c r="O337" s="23">
        <v>10</v>
      </c>
      <c r="P337" s="23"/>
      <c r="Q337" s="23">
        <v>1</v>
      </c>
      <c r="R337" s="23">
        <v>1053</v>
      </c>
      <c r="S337" s="23">
        <v>3489</v>
      </c>
      <c r="T337" s="23">
        <v>1</v>
      </c>
      <c r="U337" s="23">
        <v>58</v>
      </c>
      <c r="V337" s="23">
        <v>189</v>
      </c>
      <c r="W337" s="45" t="s">
        <v>1561</v>
      </c>
      <c r="X337" s="23" t="s">
        <v>1555</v>
      </c>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row>
    <row r="338" s="2" customFormat="1" ht="22.5" spans="1:109">
      <c r="A338" s="20">
        <v>333</v>
      </c>
      <c r="B338" s="23" t="s">
        <v>133</v>
      </c>
      <c r="C338" s="23" t="s">
        <v>134</v>
      </c>
      <c r="D338" s="23" t="s">
        <v>165</v>
      </c>
      <c r="E338" s="23" t="s">
        <v>1498</v>
      </c>
      <c r="F338" s="23" t="s">
        <v>1556</v>
      </c>
      <c r="G338" s="23" t="s">
        <v>1562</v>
      </c>
      <c r="H338" s="23" t="s">
        <v>1558</v>
      </c>
      <c r="I338" s="23" t="s">
        <v>1563</v>
      </c>
      <c r="J338" s="23">
        <v>2026.8</v>
      </c>
      <c r="K338" s="23">
        <v>2026.11</v>
      </c>
      <c r="L338" s="23" t="s">
        <v>1556</v>
      </c>
      <c r="M338" s="23" t="s">
        <v>1564</v>
      </c>
      <c r="N338" s="23">
        <v>60</v>
      </c>
      <c r="O338" s="23">
        <v>60</v>
      </c>
      <c r="P338" s="23"/>
      <c r="Q338" s="23">
        <v>1</v>
      </c>
      <c r="R338" s="23">
        <v>203</v>
      </c>
      <c r="S338" s="23">
        <v>866</v>
      </c>
      <c r="T338" s="23">
        <v>1</v>
      </c>
      <c r="U338" s="23">
        <v>11</v>
      </c>
      <c r="V338" s="23">
        <v>39</v>
      </c>
      <c r="W338" s="45" t="s">
        <v>1565</v>
      </c>
      <c r="X338" s="23" t="s">
        <v>1506</v>
      </c>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row>
    <row r="339" s="2" customFormat="1" ht="22.5" spans="1:109">
      <c r="A339" s="20">
        <v>334</v>
      </c>
      <c r="B339" s="23" t="s">
        <v>102</v>
      </c>
      <c r="C339" s="23" t="s">
        <v>126</v>
      </c>
      <c r="D339" s="23" t="s">
        <v>738</v>
      </c>
      <c r="E339" s="23" t="s">
        <v>1498</v>
      </c>
      <c r="F339" s="23" t="s">
        <v>1566</v>
      </c>
      <c r="G339" s="23" t="s">
        <v>1567</v>
      </c>
      <c r="H339" s="23" t="s">
        <v>117</v>
      </c>
      <c r="I339" s="23" t="s">
        <v>1568</v>
      </c>
      <c r="J339" s="23">
        <v>2026.5</v>
      </c>
      <c r="K339" s="23">
        <v>2026.6</v>
      </c>
      <c r="L339" s="23" t="s">
        <v>1566</v>
      </c>
      <c r="M339" s="23" t="s">
        <v>1569</v>
      </c>
      <c r="N339" s="23">
        <v>22</v>
      </c>
      <c r="O339" s="23">
        <v>22</v>
      </c>
      <c r="P339" s="23">
        <v>0</v>
      </c>
      <c r="Q339" s="23">
        <v>1</v>
      </c>
      <c r="R339" s="23">
        <v>2</v>
      </c>
      <c r="S339" s="23">
        <v>8</v>
      </c>
      <c r="T339" s="23">
        <v>1</v>
      </c>
      <c r="U339" s="23">
        <v>1</v>
      </c>
      <c r="V339" s="23">
        <v>1</v>
      </c>
      <c r="W339" s="45" t="s">
        <v>1570</v>
      </c>
      <c r="X339" s="23" t="s">
        <v>1571</v>
      </c>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c r="DA339" s="16"/>
      <c r="DB339" s="16"/>
      <c r="DC339" s="16"/>
      <c r="DD339" s="16"/>
      <c r="DE339" s="16"/>
    </row>
    <row r="340" s="2" customFormat="1" ht="22.5" spans="1:109">
      <c r="A340" s="20">
        <v>335</v>
      </c>
      <c r="B340" s="23" t="s">
        <v>133</v>
      </c>
      <c r="C340" s="23" t="s">
        <v>134</v>
      </c>
      <c r="D340" s="23" t="s">
        <v>165</v>
      </c>
      <c r="E340" s="23" t="s">
        <v>1498</v>
      </c>
      <c r="F340" s="23" t="s">
        <v>1566</v>
      </c>
      <c r="G340" s="23" t="s">
        <v>1572</v>
      </c>
      <c r="H340" s="23" t="s">
        <v>117</v>
      </c>
      <c r="I340" s="23" t="s">
        <v>1568</v>
      </c>
      <c r="J340" s="23">
        <v>2026.9</v>
      </c>
      <c r="K340" s="21" t="s">
        <v>728</v>
      </c>
      <c r="L340" s="23" t="s">
        <v>1566</v>
      </c>
      <c r="M340" s="23" t="s">
        <v>1572</v>
      </c>
      <c r="N340" s="23">
        <v>10</v>
      </c>
      <c r="O340" s="23">
        <v>10</v>
      </c>
      <c r="P340" s="23">
        <v>0</v>
      </c>
      <c r="Q340" s="23">
        <v>1</v>
      </c>
      <c r="R340" s="23">
        <v>20</v>
      </c>
      <c r="S340" s="23">
        <v>80</v>
      </c>
      <c r="T340" s="23">
        <v>1</v>
      </c>
      <c r="U340" s="23">
        <v>5</v>
      </c>
      <c r="V340" s="23">
        <v>20</v>
      </c>
      <c r="W340" s="45" t="s">
        <v>1573</v>
      </c>
      <c r="X340" s="23" t="s">
        <v>1574</v>
      </c>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c r="DA340" s="16"/>
      <c r="DB340" s="16"/>
      <c r="DC340" s="16"/>
      <c r="DD340" s="16"/>
      <c r="DE340" s="16"/>
    </row>
    <row r="341" s="2" customFormat="1" ht="22.5" spans="1:109">
      <c r="A341" s="20">
        <v>336</v>
      </c>
      <c r="B341" s="20" t="s">
        <v>133</v>
      </c>
      <c r="C341" s="23" t="s">
        <v>134</v>
      </c>
      <c r="D341" s="23" t="s">
        <v>165</v>
      </c>
      <c r="E341" s="23" t="s">
        <v>1498</v>
      </c>
      <c r="F341" s="23" t="s">
        <v>1575</v>
      </c>
      <c r="G341" s="23" t="s">
        <v>1500</v>
      </c>
      <c r="H341" s="23" t="s">
        <v>117</v>
      </c>
      <c r="I341" s="23" t="s">
        <v>1576</v>
      </c>
      <c r="J341" s="23" t="s">
        <v>1502</v>
      </c>
      <c r="K341" s="23" t="s">
        <v>1502</v>
      </c>
      <c r="L341" s="23" t="s">
        <v>1577</v>
      </c>
      <c r="M341" s="23" t="s">
        <v>1578</v>
      </c>
      <c r="N341" s="23">
        <v>8</v>
      </c>
      <c r="O341" s="23"/>
      <c r="P341" s="23"/>
      <c r="Q341" s="23">
        <v>1</v>
      </c>
      <c r="R341" s="23">
        <v>92</v>
      </c>
      <c r="S341" s="23">
        <v>276</v>
      </c>
      <c r="T341" s="23"/>
      <c r="U341" s="23">
        <v>5</v>
      </c>
      <c r="V341" s="23">
        <v>12</v>
      </c>
      <c r="W341" s="45" t="s">
        <v>1505</v>
      </c>
      <c r="X341" s="23" t="s">
        <v>1506</v>
      </c>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c r="DA341" s="16"/>
      <c r="DB341" s="16"/>
      <c r="DC341" s="16"/>
      <c r="DD341" s="16"/>
      <c r="DE341" s="16"/>
    </row>
    <row r="342" s="2" customFormat="1" ht="22.5" spans="1:109">
      <c r="A342" s="20">
        <v>337</v>
      </c>
      <c r="B342" s="23" t="s">
        <v>102</v>
      </c>
      <c r="C342" s="23" t="s">
        <v>126</v>
      </c>
      <c r="D342" s="23" t="s">
        <v>738</v>
      </c>
      <c r="E342" s="23" t="s">
        <v>1498</v>
      </c>
      <c r="F342" s="23" t="s">
        <v>1575</v>
      </c>
      <c r="G342" s="23" t="s">
        <v>1579</v>
      </c>
      <c r="H342" s="23" t="s">
        <v>85</v>
      </c>
      <c r="I342" s="23" t="s">
        <v>1577</v>
      </c>
      <c r="J342" s="23" t="s">
        <v>1502</v>
      </c>
      <c r="K342" s="23" t="s">
        <v>1502</v>
      </c>
      <c r="L342" s="23" t="s">
        <v>1577</v>
      </c>
      <c r="M342" s="23" t="s">
        <v>1580</v>
      </c>
      <c r="N342" s="23">
        <v>20</v>
      </c>
      <c r="O342" s="23"/>
      <c r="P342" s="23"/>
      <c r="Q342" s="23">
        <v>1</v>
      </c>
      <c r="R342" s="23">
        <v>501</v>
      </c>
      <c r="S342" s="23">
        <v>1749</v>
      </c>
      <c r="T342" s="23"/>
      <c r="U342" s="23">
        <v>46</v>
      </c>
      <c r="V342" s="23">
        <v>152</v>
      </c>
      <c r="W342" s="45" t="s">
        <v>1528</v>
      </c>
      <c r="X342" s="23" t="s">
        <v>1581</v>
      </c>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row>
    <row r="343" s="2" customFormat="1" ht="22.5" spans="1:109">
      <c r="A343" s="20">
        <v>338</v>
      </c>
      <c r="B343" s="23" t="s">
        <v>102</v>
      </c>
      <c r="C343" s="23" t="s">
        <v>126</v>
      </c>
      <c r="D343" s="23" t="s">
        <v>738</v>
      </c>
      <c r="E343" s="23" t="s">
        <v>1498</v>
      </c>
      <c r="F343" s="23" t="s">
        <v>1582</v>
      </c>
      <c r="G343" s="23" t="s">
        <v>1583</v>
      </c>
      <c r="H343" s="23" t="s">
        <v>1558</v>
      </c>
      <c r="I343" s="23" t="s">
        <v>1584</v>
      </c>
      <c r="J343" s="23">
        <v>2026.6</v>
      </c>
      <c r="K343" s="23">
        <v>2026.8</v>
      </c>
      <c r="L343" s="23" t="s">
        <v>1582</v>
      </c>
      <c r="M343" s="23" t="s">
        <v>1585</v>
      </c>
      <c r="N343" s="23">
        <v>32</v>
      </c>
      <c r="O343" s="23">
        <v>32</v>
      </c>
      <c r="P343" s="23"/>
      <c r="Q343" s="23">
        <v>1</v>
      </c>
      <c r="R343" s="23">
        <v>981</v>
      </c>
      <c r="S343" s="23">
        <v>3679</v>
      </c>
      <c r="T343" s="23">
        <v>1</v>
      </c>
      <c r="U343" s="23">
        <v>85</v>
      </c>
      <c r="V343" s="23">
        <v>316</v>
      </c>
      <c r="W343" s="45" t="s">
        <v>1561</v>
      </c>
      <c r="X343" s="23" t="s">
        <v>1586</v>
      </c>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c r="DA343" s="16"/>
      <c r="DB343" s="16"/>
      <c r="DC343" s="16"/>
      <c r="DD343" s="16"/>
      <c r="DE343" s="16"/>
    </row>
    <row r="344" s="2" customFormat="1" ht="22.5" spans="1:109">
      <c r="A344" s="20">
        <v>339</v>
      </c>
      <c r="B344" s="23" t="s">
        <v>102</v>
      </c>
      <c r="C344" s="23" t="s">
        <v>126</v>
      </c>
      <c r="D344" s="23" t="s">
        <v>127</v>
      </c>
      <c r="E344" s="23" t="s">
        <v>1498</v>
      </c>
      <c r="F344" s="23" t="s">
        <v>1582</v>
      </c>
      <c r="G344" s="23" t="s">
        <v>1587</v>
      </c>
      <c r="H344" s="23" t="s">
        <v>1558</v>
      </c>
      <c r="I344" s="23" t="s">
        <v>1588</v>
      </c>
      <c r="J344" s="23">
        <v>2026.9</v>
      </c>
      <c r="K344" s="21" t="s">
        <v>728</v>
      </c>
      <c r="L344" s="23" t="s">
        <v>1589</v>
      </c>
      <c r="M344" s="23" t="s">
        <v>1590</v>
      </c>
      <c r="N344" s="23">
        <v>8</v>
      </c>
      <c r="O344" s="23">
        <v>8</v>
      </c>
      <c r="P344" s="23"/>
      <c r="Q344" s="23">
        <v>1</v>
      </c>
      <c r="R344" s="23">
        <v>981</v>
      </c>
      <c r="S344" s="23">
        <v>3679</v>
      </c>
      <c r="T344" s="23">
        <v>1</v>
      </c>
      <c r="U344" s="23">
        <v>85</v>
      </c>
      <c r="V344" s="23">
        <v>316</v>
      </c>
      <c r="W344" s="45" t="s">
        <v>1561</v>
      </c>
      <c r="X344" s="23" t="s">
        <v>1586</v>
      </c>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c r="DA344" s="16"/>
      <c r="DB344" s="16"/>
      <c r="DC344" s="16"/>
      <c r="DD344" s="16"/>
      <c r="DE344" s="16"/>
    </row>
    <row r="345" s="2" customFormat="1" ht="45" spans="1:109">
      <c r="A345" s="20">
        <v>340</v>
      </c>
      <c r="B345" s="23" t="s">
        <v>133</v>
      </c>
      <c r="C345" s="23" t="s">
        <v>134</v>
      </c>
      <c r="D345" s="23" t="s">
        <v>165</v>
      </c>
      <c r="E345" s="23" t="s">
        <v>1498</v>
      </c>
      <c r="F345" s="23" t="s">
        <v>1591</v>
      </c>
      <c r="G345" s="23" t="s">
        <v>1592</v>
      </c>
      <c r="H345" s="23" t="s">
        <v>117</v>
      </c>
      <c r="I345" s="23" t="s">
        <v>1593</v>
      </c>
      <c r="J345" s="23" t="s">
        <v>1502</v>
      </c>
      <c r="K345" s="23" t="s">
        <v>1502</v>
      </c>
      <c r="L345" s="23" t="s">
        <v>1594</v>
      </c>
      <c r="M345" s="23" t="s">
        <v>1595</v>
      </c>
      <c r="N345" s="23">
        <v>60</v>
      </c>
      <c r="O345" s="23"/>
      <c r="P345" s="23"/>
      <c r="Q345" s="23">
        <v>1</v>
      </c>
      <c r="R345" s="23">
        <v>385</v>
      </c>
      <c r="S345" s="23">
        <v>1139</v>
      </c>
      <c r="T345" s="23">
        <v>1</v>
      </c>
      <c r="U345" s="23">
        <v>4</v>
      </c>
      <c r="V345" s="23">
        <v>17</v>
      </c>
      <c r="W345" s="45" t="s">
        <v>1505</v>
      </c>
      <c r="X345" s="23" t="s">
        <v>1506</v>
      </c>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c r="DA345" s="16"/>
      <c r="DB345" s="16"/>
      <c r="DC345" s="16"/>
      <c r="DD345" s="16"/>
      <c r="DE345" s="16"/>
    </row>
    <row r="346" s="2" customFormat="1" ht="45" spans="1:109">
      <c r="A346" s="20">
        <v>341</v>
      </c>
      <c r="B346" s="23" t="s">
        <v>133</v>
      </c>
      <c r="C346" s="23" t="s">
        <v>134</v>
      </c>
      <c r="D346" s="23" t="s">
        <v>165</v>
      </c>
      <c r="E346" s="23" t="s">
        <v>1498</v>
      </c>
      <c r="F346" s="23" t="s">
        <v>1591</v>
      </c>
      <c r="G346" s="23" t="s">
        <v>1596</v>
      </c>
      <c r="H346" s="23" t="s">
        <v>117</v>
      </c>
      <c r="I346" s="23" t="s">
        <v>1597</v>
      </c>
      <c r="J346" s="23" t="s">
        <v>1502</v>
      </c>
      <c r="K346" s="23" t="s">
        <v>1502</v>
      </c>
      <c r="L346" s="23" t="s">
        <v>1594</v>
      </c>
      <c r="M346" s="23" t="s">
        <v>1598</v>
      </c>
      <c r="N346" s="23">
        <v>80</v>
      </c>
      <c r="O346" s="23"/>
      <c r="P346" s="23"/>
      <c r="Q346" s="23">
        <v>1</v>
      </c>
      <c r="R346" s="23">
        <v>295</v>
      </c>
      <c r="S346" s="23">
        <v>685</v>
      </c>
      <c r="T346" s="23">
        <v>1</v>
      </c>
      <c r="U346" s="23">
        <v>19</v>
      </c>
      <c r="V346" s="23">
        <v>59</v>
      </c>
      <c r="W346" s="45" t="s">
        <v>1528</v>
      </c>
      <c r="X346" s="23" t="s">
        <v>1581</v>
      </c>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row>
    <row r="347" s="2" customFormat="1" ht="33.75" spans="1:109">
      <c r="A347" s="20">
        <v>342</v>
      </c>
      <c r="B347" s="20" t="s">
        <v>133</v>
      </c>
      <c r="C347" s="23" t="s">
        <v>134</v>
      </c>
      <c r="D347" s="23" t="s">
        <v>165</v>
      </c>
      <c r="E347" s="23" t="s">
        <v>1498</v>
      </c>
      <c r="F347" s="23" t="s">
        <v>1599</v>
      </c>
      <c r="G347" s="23" t="s">
        <v>1500</v>
      </c>
      <c r="H347" s="23" t="s">
        <v>117</v>
      </c>
      <c r="I347" s="23" t="s">
        <v>1600</v>
      </c>
      <c r="J347" s="23" t="s">
        <v>1502</v>
      </c>
      <c r="K347" s="23" t="s">
        <v>1502</v>
      </c>
      <c r="L347" s="23" t="s">
        <v>1601</v>
      </c>
      <c r="M347" s="23" t="s">
        <v>1602</v>
      </c>
      <c r="N347" s="23">
        <v>15</v>
      </c>
      <c r="O347" s="23"/>
      <c r="P347" s="23"/>
      <c r="Q347" s="23">
        <v>1</v>
      </c>
      <c r="R347" s="23">
        <v>22</v>
      </c>
      <c r="S347" s="23">
        <v>84</v>
      </c>
      <c r="T347" s="23">
        <v>1</v>
      </c>
      <c r="U347" s="23">
        <v>22</v>
      </c>
      <c r="V347" s="23" t="s">
        <v>1603</v>
      </c>
      <c r="W347" s="45" t="s">
        <v>1604</v>
      </c>
      <c r="X347" s="23" t="s">
        <v>1506</v>
      </c>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row>
    <row r="348" s="2" customFormat="1" ht="22.5" spans="1:109">
      <c r="A348" s="20">
        <v>343</v>
      </c>
      <c r="B348" s="23" t="s">
        <v>102</v>
      </c>
      <c r="C348" s="23" t="s">
        <v>126</v>
      </c>
      <c r="D348" s="23" t="s">
        <v>127</v>
      </c>
      <c r="E348" s="23" t="s">
        <v>1498</v>
      </c>
      <c r="F348" s="23" t="s">
        <v>1599</v>
      </c>
      <c r="G348" s="23" t="s">
        <v>1605</v>
      </c>
      <c r="H348" s="23" t="s">
        <v>117</v>
      </c>
      <c r="I348" s="23" t="s">
        <v>1606</v>
      </c>
      <c r="J348" s="23" t="s">
        <v>1502</v>
      </c>
      <c r="K348" s="23" t="s">
        <v>1502</v>
      </c>
      <c r="L348" s="23" t="s">
        <v>1601</v>
      </c>
      <c r="M348" s="23" t="s">
        <v>1607</v>
      </c>
      <c r="N348" s="23">
        <v>60</v>
      </c>
      <c r="O348" s="23"/>
      <c r="P348" s="23"/>
      <c r="Q348" s="23">
        <v>1</v>
      </c>
      <c r="R348" s="23">
        <v>15</v>
      </c>
      <c r="S348" s="23">
        <v>48</v>
      </c>
      <c r="T348" s="23">
        <v>1</v>
      </c>
      <c r="U348" s="23">
        <v>15</v>
      </c>
      <c r="V348" s="23" t="s">
        <v>1608</v>
      </c>
      <c r="W348" s="45" t="s">
        <v>1609</v>
      </c>
      <c r="X348" s="23" t="s">
        <v>1581</v>
      </c>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row>
    <row r="349" s="2" customFormat="1" ht="22.5" spans="1:109">
      <c r="A349" s="20">
        <v>344</v>
      </c>
      <c r="B349" s="23" t="s">
        <v>102</v>
      </c>
      <c r="C349" s="23" t="s">
        <v>126</v>
      </c>
      <c r="D349" s="23" t="s">
        <v>738</v>
      </c>
      <c r="E349" s="23" t="s">
        <v>1498</v>
      </c>
      <c r="F349" s="23" t="s">
        <v>1599</v>
      </c>
      <c r="G349" s="23" t="s">
        <v>1567</v>
      </c>
      <c r="H349" s="23" t="s">
        <v>117</v>
      </c>
      <c r="I349" s="23" t="s">
        <v>1610</v>
      </c>
      <c r="J349" s="23" t="s">
        <v>1502</v>
      </c>
      <c r="K349" s="23" t="s">
        <v>1502</v>
      </c>
      <c r="L349" s="23" t="s">
        <v>1601</v>
      </c>
      <c r="M349" s="23" t="s">
        <v>1611</v>
      </c>
      <c r="N349" s="23">
        <v>30</v>
      </c>
      <c r="O349" s="23"/>
      <c r="P349" s="23"/>
      <c r="Q349" s="23">
        <v>1</v>
      </c>
      <c r="R349" s="23">
        <v>2</v>
      </c>
      <c r="S349" s="23">
        <v>8</v>
      </c>
      <c r="T349" s="23">
        <v>1</v>
      </c>
      <c r="U349" s="23">
        <v>2</v>
      </c>
      <c r="V349" s="23" t="s">
        <v>1612</v>
      </c>
      <c r="W349" s="45" t="s">
        <v>1613</v>
      </c>
      <c r="X349" s="23" t="s">
        <v>1581</v>
      </c>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row>
    <row r="350" s="2" customFormat="1" ht="22.5" spans="1:109">
      <c r="A350" s="20">
        <v>345</v>
      </c>
      <c r="B350" s="20" t="s">
        <v>133</v>
      </c>
      <c r="C350" s="23" t="s">
        <v>134</v>
      </c>
      <c r="D350" s="23" t="s">
        <v>165</v>
      </c>
      <c r="E350" s="23" t="s">
        <v>1498</v>
      </c>
      <c r="F350" s="23" t="s">
        <v>1614</v>
      </c>
      <c r="G350" s="23" t="s">
        <v>1500</v>
      </c>
      <c r="H350" s="23" t="s">
        <v>117</v>
      </c>
      <c r="I350" s="23" t="s">
        <v>1615</v>
      </c>
      <c r="J350" s="23" t="s">
        <v>1502</v>
      </c>
      <c r="K350" s="23" t="s">
        <v>1502</v>
      </c>
      <c r="L350" s="23" t="s">
        <v>1616</v>
      </c>
      <c r="M350" s="23" t="s">
        <v>1617</v>
      </c>
      <c r="N350" s="23">
        <v>20</v>
      </c>
      <c r="O350" s="23">
        <v>20</v>
      </c>
      <c r="P350" s="23"/>
      <c r="Q350" s="23">
        <v>1</v>
      </c>
      <c r="R350" s="23">
        <v>110</v>
      </c>
      <c r="S350" s="23">
        <v>510</v>
      </c>
      <c r="T350" s="23"/>
      <c r="U350" s="23">
        <v>9</v>
      </c>
      <c r="V350" s="23">
        <v>21</v>
      </c>
      <c r="W350" s="45" t="s">
        <v>1505</v>
      </c>
      <c r="X350" s="23" t="s">
        <v>1506</v>
      </c>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row>
    <row r="351" s="2" customFormat="1" ht="33.75" spans="1:109">
      <c r="A351" s="20">
        <v>346</v>
      </c>
      <c r="B351" s="23" t="s">
        <v>102</v>
      </c>
      <c r="C351" s="23" t="s">
        <v>126</v>
      </c>
      <c r="D351" s="23" t="s">
        <v>127</v>
      </c>
      <c r="E351" s="23" t="s">
        <v>1498</v>
      </c>
      <c r="F351" s="23" t="s">
        <v>1614</v>
      </c>
      <c r="G351" s="23" t="s">
        <v>1605</v>
      </c>
      <c r="H351" s="23" t="s">
        <v>85</v>
      </c>
      <c r="I351" s="23" t="s">
        <v>1618</v>
      </c>
      <c r="J351" s="23" t="s">
        <v>1502</v>
      </c>
      <c r="K351" s="23" t="s">
        <v>1502</v>
      </c>
      <c r="L351" s="23" t="s">
        <v>1616</v>
      </c>
      <c r="M351" s="23" t="s">
        <v>1619</v>
      </c>
      <c r="N351" s="23">
        <v>30</v>
      </c>
      <c r="O351" s="23">
        <v>30</v>
      </c>
      <c r="P351" s="23"/>
      <c r="Q351" s="23">
        <v>1</v>
      </c>
      <c r="R351" s="23">
        <v>720</v>
      </c>
      <c r="S351" s="23">
        <v>3286</v>
      </c>
      <c r="T351" s="23"/>
      <c r="U351" s="23">
        <v>56</v>
      </c>
      <c r="V351" s="23">
        <v>143</v>
      </c>
      <c r="W351" s="45" t="s">
        <v>1528</v>
      </c>
      <c r="X351" s="23" t="s">
        <v>1581</v>
      </c>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row>
    <row r="352" s="2" customFormat="1" ht="45" spans="1:109">
      <c r="A352" s="20">
        <v>347</v>
      </c>
      <c r="B352" s="23" t="s">
        <v>102</v>
      </c>
      <c r="C352" s="23" t="s">
        <v>126</v>
      </c>
      <c r="D352" s="23" t="s">
        <v>127</v>
      </c>
      <c r="E352" s="23" t="s">
        <v>1498</v>
      </c>
      <c r="F352" s="23" t="s">
        <v>1620</v>
      </c>
      <c r="G352" s="23" t="s">
        <v>1621</v>
      </c>
      <c r="H352" s="23" t="s">
        <v>117</v>
      </c>
      <c r="I352" s="23" t="s">
        <v>1622</v>
      </c>
      <c r="J352" s="23" t="s">
        <v>1502</v>
      </c>
      <c r="K352" s="23" t="s">
        <v>1502</v>
      </c>
      <c r="L352" s="23" t="s">
        <v>1623</v>
      </c>
      <c r="M352" s="23" t="s">
        <v>1624</v>
      </c>
      <c r="N352" s="23">
        <v>60</v>
      </c>
      <c r="O352" s="23">
        <v>20</v>
      </c>
      <c r="P352" s="23">
        <v>40</v>
      </c>
      <c r="Q352" s="23">
        <v>1</v>
      </c>
      <c r="R352" s="23">
        <v>40</v>
      </c>
      <c r="S352" s="23">
        <v>176</v>
      </c>
      <c r="T352" s="23">
        <v>1</v>
      </c>
      <c r="U352" s="23">
        <v>10</v>
      </c>
      <c r="V352" s="23">
        <v>46</v>
      </c>
      <c r="W352" s="45" t="s">
        <v>1625</v>
      </c>
      <c r="X352" s="23" t="s">
        <v>1626</v>
      </c>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row>
    <row r="353" s="2" customFormat="1" ht="45" spans="1:109">
      <c r="A353" s="20">
        <v>348</v>
      </c>
      <c r="B353" s="23" t="s">
        <v>133</v>
      </c>
      <c r="C353" s="23" t="s">
        <v>134</v>
      </c>
      <c r="D353" s="23" t="s">
        <v>165</v>
      </c>
      <c r="E353" s="23" t="s">
        <v>1498</v>
      </c>
      <c r="F353" s="23" t="s">
        <v>1620</v>
      </c>
      <c r="G353" s="23" t="s">
        <v>1627</v>
      </c>
      <c r="H353" s="23" t="s">
        <v>85</v>
      </c>
      <c r="I353" s="23" t="s">
        <v>1628</v>
      </c>
      <c r="J353" s="23" t="s">
        <v>1502</v>
      </c>
      <c r="K353" s="23" t="s">
        <v>1502</v>
      </c>
      <c r="L353" s="23" t="s">
        <v>1629</v>
      </c>
      <c r="M353" s="23" t="s">
        <v>1630</v>
      </c>
      <c r="N353" s="23">
        <v>120</v>
      </c>
      <c r="O353" s="23">
        <v>60</v>
      </c>
      <c r="P353" s="23">
        <v>60</v>
      </c>
      <c r="Q353" s="23">
        <v>1</v>
      </c>
      <c r="R353" s="23">
        <v>120</v>
      </c>
      <c r="S353" s="23">
        <v>580</v>
      </c>
      <c r="T353" s="23">
        <v>1</v>
      </c>
      <c r="U353" s="23">
        <v>12</v>
      </c>
      <c r="V353" s="23">
        <v>52</v>
      </c>
      <c r="W353" s="45" t="s">
        <v>1625</v>
      </c>
      <c r="X353" s="23" t="s">
        <v>1626</v>
      </c>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row>
    <row r="354" s="2" customFormat="1" ht="45" spans="1:109">
      <c r="A354" s="20">
        <v>349</v>
      </c>
      <c r="B354" s="23" t="s">
        <v>102</v>
      </c>
      <c r="C354" s="23" t="s">
        <v>126</v>
      </c>
      <c r="D354" s="23" t="s">
        <v>127</v>
      </c>
      <c r="E354" s="23" t="s">
        <v>1498</v>
      </c>
      <c r="F354" s="23" t="s">
        <v>1620</v>
      </c>
      <c r="G354" s="23" t="s">
        <v>1631</v>
      </c>
      <c r="H354" s="23" t="s">
        <v>85</v>
      </c>
      <c r="I354" s="23" t="s">
        <v>1632</v>
      </c>
      <c r="J354" s="23" t="s">
        <v>1502</v>
      </c>
      <c r="K354" s="23" t="s">
        <v>1502</v>
      </c>
      <c r="L354" s="23" t="s">
        <v>1629</v>
      </c>
      <c r="M354" s="23" t="s">
        <v>1633</v>
      </c>
      <c r="N354" s="23">
        <v>20</v>
      </c>
      <c r="O354" s="23">
        <v>10</v>
      </c>
      <c r="P354" s="23">
        <v>10</v>
      </c>
      <c r="Q354" s="23">
        <v>1</v>
      </c>
      <c r="R354" s="23">
        <v>52</v>
      </c>
      <c r="S354" s="23">
        <v>215</v>
      </c>
      <c r="T354" s="23">
        <v>1</v>
      </c>
      <c r="U354" s="23">
        <v>5</v>
      </c>
      <c r="V354" s="23">
        <v>21</v>
      </c>
      <c r="W354" s="45" t="s">
        <v>1625</v>
      </c>
      <c r="X354" s="23" t="s">
        <v>1626</v>
      </c>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row>
    <row r="355" s="2" customFormat="1" ht="33.75" spans="1:109">
      <c r="A355" s="20">
        <v>350</v>
      </c>
      <c r="B355" s="23" t="s">
        <v>133</v>
      </c>
      <c r="C355" s="23" t="s">
        <v>1634</v>
      </c>
      <c r="D355" s="23" t="s">
        <v>135</v>
      </c>
      <c r="E355" s="23" t="s">
        <v>1498</v>
      </c>
      <c r="F355" s="23" t="s">
        <v>1635</v>
      </c>
      <c r="G355" s="23" t="s">
        <v>1636</v>
      </c>
      <c r="H355" s="23" t="s">
        <v>117</v>
      </c>
      <c r="I355" s="23" t="s">
        <v>1637</v>
      </c>
      <c r="J355" s="23">
        <v>2026.03</v>
      </c>
      <c r="K355" s="23" t="s">
        <v>728</v>
      </c>
      <c r="L355" s="23" t="s">
        <v>1635</v>
      </c>
      <c r="M355" s="23" t="s">
        <v>1638</v>
      </c>
      <c r="N355" s="23">
        <v>70</v>
      </c>
      <c r="O355" s="23">
        <v>70</v>
      </c>
      <c r="P355" s="23">
        <v>0</v>
      </c>
      <c r="Q355" s="23">
        <v>1</v>
      </c>
      <c r="R355" s="23">
        <v>550</v>
      </c>
      <c r="S355" s="23">
        <v>1900</v>
      </c>
      <c r="T355" s="23">
        <v>1</v>
      </c>
      <c r="U355" s="23">
        <v>45</v>
      </c>
      <c r="V355" s="23">
        <v>150</v>
      </c>
      <c r="W355" s="45" t="s">
        <v>1639</v>
      </c>
      <c r="X355" s="23" t="s">
        <v>1639</v>
      </c>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row>
    <row r="356" s="2" customFormat="1" ht="33.75" spans="1:109">
      <c r="A356" s="20">
        <v>351</v>
      </c>
      <c r="B356" s="23" t="s">
        <v>102</v>
      </c>
      <c r="C356" s="23" t="s">
        <v>126</v>
      </c>
      <c r="D356" s="23" t="s">
        <v>127</v>
      </c>
      <c r="E356" s="23" t="s">
        <v>1498</v>
      </c>
      <c r="F356" s="23" t="s">
        <v>1635</v>
      </c>
      <c r="G356" s="23" t="s">
        <v>1640</v>
      </c>
      <c r="H356" s="23" t="s">
        <v>85</v>
      </c>
      <c r="I356" s="23" t="s">
        <v>1641</v>
      </c>
      <c r="J356" s="23" t="s">
        <v>1642</v>
      </c>
      <c r="K356" s="23" t="s">
        <v>1643</v>
      </c>
      <c r="L356" s="23" t="s">
        <v>1635</v>
      </c>
      <c r="M356" s="23" t="s">
        <v>1644</v>
      </c>
      <c r="N356" s="23">
        <v>20</v>
      </c>
      <c r="O356" s="23">
        <v>20</v>
      </c>
      <c r="P356" s="23">
        <v>0</v>
      </c>
      <c r="Q356" s="23">
        <v>1</v>
      </c>
      <c r="R356" s="23">
        <v>46</v>
      </c>
      <c r="S356" s="23">
        <v>228</v>
      </c>
      <c r="T356" s="23">
        <v>1</v>
      </c>
      <c r="U356" s="23">
        <v>6</v>
      </c>
      <c r="V356" s="23">
        <v>14</v>
      </c>
      <c r="W356" s="45" t="s">
        <v>1645</v>
      </c>
      <c r="X356" s="23" t="s">
        <v>1645</v>
      </c>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row>
    <row r="357" s="2" customFormat="1" ht="47" customHeight="1" spans="1:109">
      <c r="A357" s="20">
        <v>352</v>
      </c>
      <c r="B357" s="20" t="s">
        <v>81</v>
      </c>
      <c r="C357" s="20" t="s">
        <v>98</v>
      </c>
      <c r="D357" s="20" t="s">
        <v>257</v>
      </c>
      <c r="E357" s="23" t="s">
        <v>1498</v>
      </c>
      <c r="F357" s="23" t="s">
        <v>1498</v>
      </c>
      <c r="G357" s="23" t="s">
        <v>260</v>
      </c>
      <c r="H357" s="71" t="s">
        <v>85</v>
      </c>
      <c r="I357" s="23" t="s">
        <v>1498</v>
      </c>
      <c r="J357" s="23" t="s">
        <v>1642</v>
      </c>
      <c r="K357" s="23" t="s">
        <v>1643</v>
      </c>
      <c r="L357" s="23" t="s">
        <v>1498</v>
      </c>
      <c r="M357" s="23" t="s">
        <v>1646</v>
      </c>
      <c r="N357" s="23">
        <v>60</v>
      </c>
      <c r="O357" s="23">
        <v>60</v>
      </c>
      <c r="P357" s="23">
        <v>0</v>
      </c>
      <c r="Q357" s="23">
        <v>14</v>
      </c>
      <c r="R357" s="23">
        <v>865</v>
      </c>
      <c r="S357" s="23">
        <v>2694</v>
      </c>
      <c r="T357" s="23">
        <v>10</v>
      </c>
      <c r="U357" s="23">
        <v>126</v>
      </c>
      <c r="V357" s="23">
        <v>355</v>
      </c>
      <c r="W357" s="45" t="s">
        <v>1647</v>
      </c>
      <c r="X357" s="23" t="s">
        <v>1647</v>
      </c>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row>
    <row r="358" s="2" customFormat="1" ht="78.75" spans="1:109">
      <c r="A358" s="20">
        <v>353</v>
      </c>
      <c r="B358" s="23" t="s">
        <v>133</v>
      </c>
      <c r="C358" s="23" t="s">
        <v>134</v>
      </c>
      <c r="D358" s="23" t="s">
        <v>1512</v>
      </c>
      <c r="E358" s="23" t="s">
        <v>1498</v>
      </c>
      <c r="F358" s="23" t="s">
        <v>1498</v>
      </c>
      <c r="G358" s="23" t="s">
        <v>1648</v>
      </c>
      <c r="H358" s="23" t="s">
        <v>117</v>
      </c>
      <c r="I358" s="23" t="s">
        <v>1498</v>
      </c>
      <c r="J358" s="23" t="s">
        <v>1649</v>
      </c>
      <c r="K358" s="23" t="s">
        <v>1065</v>
      </c>
      <c r="L358" s="23" t="s">
        <v>1498</v>
      </c>
      <c r="M358" s="23" t="s">
        <v>1650</v>
      </c>
      <c r="N358" s="23">
        <v>100</v>
      </c>
      <c r="O358" s="23">
        <v>100</v>
      </c>
      <c r="P358" s="23">
        <v>0</v>
      </c>
      <c r="Q358" s="23">
        <v>14</v>
      </c>
      <c r="R358" s="23">
        <v>1010</v>
      </c>
      <c r="S358" s="23">
        <v>3324</v>
      </c>
      <c r="T358" s="23">
        <v>10</v>
      </c>
      <c r="U358" s="23">
        <v>126</v>
      </c>
      <c r="V358" s="23">
        <v>355</v>
      </c>
      <c r="W358" s="45" t="s">
        <v>1651</v>
      </c>
      <c r="X358" s="23" t="s">
        <v>1651</v>
      </c>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row>
    <row r="359" s="2" customFormat="1" ht="98" customHeight="1" spans="1:109">
      <c r="A359" s="20">
        <v>354</v>
      </c>
      <c r="B359" s="23" t="s">
        <v>133</v>
      </c>
      <c r="C359" s="23" t="s">
        <v>1634</v>
      </c>
      <c r="D359" s="23" t="s">
        <v>135</v>
      </c>
      <c r="E359" s="23" t="s">
        <v>1498</v>
      </c>
      <c r="F359" s="23" t="s">
        <v>1498</v>
      </c>
      <c r="G359" s="23" t="s">
        <v>1652</v>
      </c>
      <c r="H359" s="23" t="s">
        <v>85</v>
      </c>
      <c r="I359" s="23" t="s">
        <v>1498</v>
      </c>
      <c r="J359" s="23">
        <v>2026.03</v>
      </c>
      <c r="K359" s="23" t="s">
        <v>728</v>
      </c>
      <c r="L359" s="23" t="s">
        <v>1498</v>
      </c>
      <c r="M359" s="23" t="s">
        <v>1653</v>
      </c>
      <c r="N359" s="23">
        <v>100</v>
      </c>
      <c r="O359" s="23">
        <v>100</v>
      </c>
      <c r="P359" s="23">
        <v>0</v>
      </c>
      <c r="Q359" s="23">
        <v>7</v>
      </c>
      <c r="R359" s="23">
        <v>378</v>
      </c>
      <c r="S359" s="23">
        <v>1288</v>
      </c>
      <c r="T359" s="23">
        <v>7</v>
      </c>
      <c r="U359" s="23">
        <v>16</v>
      </c>
      <c r="V359" s="23">
        <v>35</v>
      </c>
      <c r="W359" s="45" t="s">
        <v>1654</v>
      </c>
      <c r="X359" s="23" t="s">
        <v>1655</v>
      </c>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row>
    <row r="360" s="2" customFormat="1" ht="67.5" spans="1:109">
      <c r="A360" s="20">
        <v>355</v>
      </c>
      <c r="B360" s="23" t="s">
        <v>102</v>
      </c>
      <c r="C360" s="23" t="s">
        <v>126</v>
      </c>
      <c r="D360" s="23" t="s">
        <v>127</v>
      </c>
      <c r="E360" s="23" t="s">
        <v>1656</v>
      </c>
      <c r="F360" s="23" t="s">
        <v>1657</v>
      </c>
      <c r="G360" s="23" t="s">
        <v>1658</v>
      </c>
      <c r="H360" s="23" t="s">
        <v>194</v>
      </c>
      <c r="I360" s="23" t="s">
        <v>1659</v>
      </c>
      <c r="J360" s="23">
        <v>2026.1</v>
      </c>
      <c r="K360" s="23">
        <v>2026.12</v>
      </c>
      <c r="L360" s="23" t="s">
        <v>1660</v>
      </c>
      <c r="M360" s="23" t="s">
        <v>1661</v>
      </c>
      <c r="N360" s="23">
        <v>16.8</v>
      </c>
      <c r="O360" s="23">
        <v>15</v>
      </c>
      <c r="P360" s="23">
        <v>1.8</v>
      </c>
      <c r="Q360" s="23">
        <v>1</v>
      </c>
      <c r="R360" s="23">
        <v>131</v>
      </c>
      <c r="S360" s="23">
        <v>456</v>
      </c>
      <c r="T360" s="23"/>
      <c r="U360" s="23">
        <v>12</v>
      </c>
      <c r="V360" s="23">
        <v>21</v>
      </c>
      <c r="W360" s="45" t="s">
        <v>1662</v>
      </c>
      <c r="X360" s="20" t="s">
        <v>1663</v>
      </c>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row>
    <row r="361" s="2" customFormat="1" ht="67.5" spans="1:109">
      <c r="A361" s="20">
        <v>356</v>
      </c>
      <c r="B361" s="23" t="s">
        <v>133</v>
      </c>
      <c r="C361" s="23" t="s">
        <v>134</v>
      </c>
      <c r="D361" s="20" t="s">
        <v>165</v>
      </c>
      <c r="E361" s="23" t="s">
        <v>1656</v>
      </c>
      <c r="F361" s="23" t="s">
        <v>1657</v>
      </c>
      <c r="G361" s="23" t="s">
        <v>1664</v>
      </c>
      <c r="H361" s="23" t="s">
        <v>117</v>
      </c>
      <c r="I361" s="23" t="s">
        <v>1659</v>
      </c>
      <c r="J361" s="23">
        <v>2026.1</v>
      </c>
      <c r="K361" s="23">
        <v>2026.12</v>
      </c>
      <c r="L361" s="23" t="s">
        <v>1660</v>
      </c>
      <c r="M361" s="23" t="s">
        <v>1665</v>
      </c>
      <c r="N361" s="50">
        <v>40</v>
      </c>
      <c r="O361" s="50">
        <v>30</v>
      </c>
      <c r="P361" s="50">
        <v>10</v>
      </c>
      <c r="Q361" s="23">
        <v>1</v>
      </c>
      <c r="R361" s="23">
        <v>137</v>
      </c>
      <c r="S361" s="23">
        <v>471</v>
      </c>
      <c r="T361" s="23"/>
      <c r="U361" s="23">
        <v>9</v>
      </c>
      <c r="V361" s="23">
        <v>18</v>
      </c>
      <c r="W361" s="45" t="s">
        <v>1666</v>
      </c>
      <c r="X361" s="20" t="s">
        <v>1663</v>
      </c>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c r="CD361" s="16"/>
      <c r="CE361" s="16"/>
      <c r="CF361" s="16"/>
      <c r="CG361" s="16"/>
      <c r="CH361" s="16"/>
      <c r="CI361" s="16"/>
      <c r="CJ361" s="16"/>
      <c r="CK361" s="16"/>
      <c r="CL361" s="16"/>
      <c r="CM361" s="16"/>
      <c r="CN361" s="16"/>
      <c r="CO361" s="16"/>
      <c r="CP361" s="16"/>
      <c r="CQ361" s="16"/>
      <c r="CR361" s="16"/>
      <c r="CS361" s="16"/>
      <c r="CT361" s="16"/>
      <c r="CU361" s="16"/>
      <c r="CV361" s="16"/>
      <c r="CW361" s="16"/>
      <c r="CX361" s="16"/>
      <c r="CY361" s="16"/>
      <c r="CZ361" s="16"/>
      <c r="DA361" s="16"/>
      <c r="DB361" s="16"/>
      <c r="DC361" s="16"/>
      <c r="DD361" s="16"/>
      <c r="DE361" s="16"/>
    </row>
    <row r="362" s="2" customFormat="1" ht="67.5" spans="1:109">
      <c r="A362" s="20">
        <v>357</v>
      </c>
      <c r="B362" s="23" t="s">
        <v>102</v>
      </c>
      <c r="C362" s="23" t="s">
        <v>114</v>
      </c>
      <c r="D362" s="23" t="s">
        <v>204</v>
      </c>
      <c r="E362" s="23" t="s">
        <v>1656</v>
      </c>
      <c r="F362" s="23" t="s">
        <v>1667</v>
      </c>
      <c r="G362" s="23" t="s">
        <v>1668</v>
      </c>
      <c r="H362" s="23" t="s">
        <v>206</v>
      </c>
      <c r="I362" s="23" t="s">
        <v>1669</v>
      </c>
      <c r="J362" s="23">
        <v>2026.9</v>
      </c>
      <c r="K362" s="23">
        <v>2026.11</v>
      </c>
      <c r="L362" s="23" t="s">
        <v>1667</v>
      </c>
      <c r="M362" s="23" t="s">
        <v>1670</v>
      </c>
      <c r="N362" s="23">
        <v>8.6</v>
      </c>
      <c r="O362" s="23">
        <v>6</v>
      </c>
      <c r="P362" s="23">
        <v>2.6</v>
      </c>
      <c r="Q362" s="23">
        <v>1</v>
      </c>
      <c r="R362" s="23">
        <v>43</v>
      </c>
      <c r="S362" s="23">
        <v>168</v>
      </c>
      <c r="T362" s="23">
        <v>1</v>
      </c>
      <c r="U362" s="23">
        <v>4</v>
      </c>
      <c r="V362" s="23">
        <v>10</v>
      </c>
      <c r="W362" s="45" t="s">
        <v>1671</v>
      </c>
      <c r="X362" s="23" t="s">
        <v>1663</v>
      </c>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c r="CD362" s="16"/>
      <c r="CE362" s="16"/>
      <c r="CF362" s="16"/>
      <c r="CG362" s="16"/>
      <c r="CH362" s="16"/>
      <c r="CI362" s="16"/>
      <c r="CJ362" s="16"/>
      <c r="CK362" s="16"/>
      <c r="CL362" s="16"/>
      <c r="CM362" s="16"/>
      <c r="CN362" s="16"/>
      <c r="CO362" s="16"/>
      <c r="CP362" s="16"/>
      <c r="CQ362" s="16"/>
      <c r="CR362" s="16"/>
      <c r="CS362" s="16"/>
      <c r="CT362" s="16"/>
      <c r="CU362" s="16"/>
      <c r="CV362" s="16"/>
      <c r="CW362" s="16"/>
      <c r="CX362" s="16"/>
      <c r="CY362" s="16"/>
      <c r="CZ362" s="16"/>
      <c r="DA362" s="16"/>
      <c r="DB362" s="16"/>
      <c r="DC362" s="16"/>
      <c r="DD362" s="16"/>
      <c r="DE362" s="16"/>
    </row>
    <row r="363" s="2" customFormat="1" ht="56.25" spans="1:109">
      <c r="A363" s="20">
        <v>358</v>
      </c>
      <c r="B363" s="23" t="s">
        <v>102</v>
      </c>
      <c r="C363" s="23" t="s">
        <v>114</v>
      </c>
      <c r="D363" s="23" t="s">
        <v>204</v>
      </c>
      <c r="E363" s="23" t="s">
        <v>1656</v>
      </c>
      <c r="F363" s="23" t="s">
        <v>1672</v>
      </c>
      <c r="G363" s="23" t="s">
        <v>1673</v>
      </c>
      <c r="H363" s="23" t="s">
        <v>117</v>
      </c>
      <c r="I363" s="23" t="s">
        <v>1674</v>
      </c>
      <c r="J363" s="23" t="s">
        <v>1675</v>
      </c>
      <c r="K363" s="23" t="s">
        <v>86</v>
      </c>
      <c r="L363" s="23" t="s">
        <v>1672</v>
      </c>
      <c r="M363" s="23" t="s">
        <v>1676</v>
      </c>
      <c r="N363" s="23">
        <v>15</v>
      </c>
      <c r="O363" s="23">
        <v>10</v>
      </c>
      <c r="P363" s="23">
        <v>5</v>
      </c>
      <c r="Q363" s="23">
        <v>1</v>
      </c>
      <c r="R363" s="23">
        <v>90</v>
      </c>
      <c r="S363" s="23">
        <v>288</v>
      </c>
      <c r="T363" s="23">
        <v>0</v>
      </c>
      <c r="U363" s="23">
        <v>4</v>
      </c>
      <c r="V363" s="23">
        <v>8</v>
      </c>
      <c r="W363" s="45" t="s">
        <v>1677</v>
      </c>
      <c r="X363" s="23" t="s">
        <v>1663</v>
      </c>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c r="CD363" s="16"/>
      <c r="CE363" s="16"/>
      <c r="CF363" s="16"/>
      <c r="CG363" s="16"/>
      <c r="CH363" s="16"/>
      <c r="CI363" s="16"/>
      <c r="CJ363" s="16"/>
      <c r="CK363" s="16"/>
      <c r="CL363" s="16"/>
      <c r="CM363" s="16"/>
      <c r="CN363" s="16"/>
      <c r="CO363" s="16"/>
      <c r="CP363" s="16"/>
      <c r="CQ363" s="16"/>
      <c r="CR363" s="16"/>
      <c r="CS363" s="16"/>
      <c r="CT363" s="16"/>
      <c r="CU363" s="16"/>
      <c r="CV363" s="16"/>
      <c r="CW363" s="16"/>
      <c r="CX363" s="16"/>
      <c r="CY363" s="16"/>
      <c r="CZ363" s="16"/>
      <c r="DA363" s="16"/>
      <c r="DB363" s="16"/>
      <c r="DC363" s="16"/>
      <c r="DD363" s="16"/>
      <c r="DE363" s="16"/>
    </row>
    <row r="364" s="2" customFormat="1" ht="101.25" spans="1:109">
      <c r="A364" s="20">
        <v>359</v>
      </c>
      <c r="B364" s="23" t="s">
        <v>102</v>
      </c>
      <c r="C364" s="23" t="s">
        <v>114</v>
      </c>
      <c r="D364" s="23" t="s">
        <v>204</v>
      </c>
      <c r="E364" s="23" t="s">
        <v>1656</v>
      </c>
      <c r="F364" s="23" t="s">
        <v>1678</v>
      </c>
      <c r="G364" s="23" t="s">
        <v>1679</v>
      </c>
      <c r="H364" s="23" t="s">
        <v>206</v>
      </c>
      <c r="I364" s="23" t="s">
        <v>1680</v>
      </c>
      <c r="J364" s="23" t="s">
        <v>1681</v>
      </c>
      <c r="K364" s="23" t="s">
        <v>86</v>
      </c>
      <c r="L364" s="23" t="s">
        <v>1678</v>
      </c>
      <c r="M364" s="23" t="s">
        <v>1682</v>
      </c>
      <c r="N364" s="23">
        <v>13</v>
      </c>
      <c r="O364" s="23">
        <v>10</v>
      </c>
      <c r="P364" s="23">
        <v>3</v>
      </c>
      <c r="Q364" s="23">
        <v>1</v>
      </c>
      <c r="R364" s="23">
        <v>78</v>
      </c>
      <c r="S364" s="23">
        <v>226</v>
      </c>
      <c r="T364" s="23">
        <v>1</v>
      </c>
      <c r="U364" s="23">
        <v>12</v>
      </c>
      <c r="V364" s="23">
        <v>35</v>
      </c>
      <c r="W364" s="45" t="s">
        <v>1683</v>
      </c>
      <c r="X364" s="23" t="s">
        <v>1663</v>
      </c>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c r="CD364" s="16"/>
      <c r="CE364" s="16"/>
      <c r="CF364" s="16"/>
      <c r="CG364" s="16"/>
      <c r="CH364" s="16"/>
      <c r="CI364" s="16"/>
      <c r="CJ364" s="16"/>
      <c r="CK364" s="16"/>
      <c r="CL364" s="16"/>
      <c r="CM364" s="16"/>
      <c r="CN364" s="16"/>
      <c r="CO364" s="16"/>
      <c r="CP364" s="16"/>
      <c r="CQ364" s="16"/>
      <c r="CR364" s="16"/>
      <c r="CS364" s="16"/>
      <c r="CT364" s="16"/>
      <c r="CU364" s="16"/>
      <c r="CV364" s="16"/>
      <c r="CW364" s="16"/>
      <c r="CX364" s="16"/>
      <c r="CY364" s="16"/>
      <c r="CZ364" s="16"/>
      <c r="DA364" s="16"/>
      <c r="DB364" s="16"/>
      <c r="DC364" s="16"/>
      <c r="DD364" s="16"/>
      <c r="DE364" s="16"/>
    </row>
    <row r="365" s="2" customFormat="1" ht="146.25" spans="1:109">
      <c r="A365" s="20">
        <v>360</v>
      </c>
      <c r="B365" s="23" t="s">
        <v>102</v>
      </c>
      <c r="C365" s="23" t="s">
        <v>114</v>
      </c>
      <c r="D365" s="23" t="s">
        <v>204</v>
      </c>
      <c r="E365" s="23" t="s">
        <v>1656</v>
      </c>
      <c r="F365" s="23" t="s">
        <v>1678</v>
      </c>
      <c r="G365" s="23" t="s">
        <v>1684</v>
      </c>
      <c r="H365" s="23" t="s">
        <v>117</v>
      </c>
      <c r="I365" s="23" t="s">
        <v>1685</v>
      </c>
      <c r="J365" s="23" t="s">
        <v>1675</v>
      </c>
      <c r="K365" s="23" t="s">
        <v>1686</v>
      </c>
      <c r="L365" s="23" t="s">
        <v>1678</v>
      </c>
      <c r="M365" s="23" t="s">
        <v>1687</v>
      </c>
      <c r="N365" s="23">
        <v>10.8</v>
      </c>
      <c r="O365" s="23">
        <v>5</v>
      </c>
      <c r="P365" s="23">
        <v>5.8</v>
      </c>
      <c r="Q365" s="23">
        <v>1</v>
      </c>
      <c r="R365" s="23">
        <v>126</v>
      </c>
      <c r="S365" s="23">
        <v>446</v>
      </c>
      <c r="T365" s="23">
        <v>1</v>
      </c>
      <c r="U365" s="23">
        <v>12</v>
      </c>
      <c r="V365" s="23">
        <v>22</v>
      </c>
      <c r="W365" s="45" t="s">
        <v>1688</v>
      </c>
      <c r="X365" s="23" t="s">
        <v>1663</v>
      </c>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c r="CD365" s="16"/>
      <c r="CE365" s="16"/>
      <c r="CF365" s="16"/>
      <c r="CG365" s="16"/>
      <c r="CH365" s="16"/>
      <c r="CI365" s="16"/>
      <c r="CJ365" s="16"/>
      <c r="CK365" s="16"/>
      <c r="CL365" s="16"/>
      <c r="CM365" s="16"/>
      <c r="CN365" s="16"/>
      <c r="CO365" s="16"/>
      <c r="CP365" s="16"/>
      <c r="CQ365" s="16"/>
      <c r="CR365" s="16"/>
      <c r="CS365" s="16"/>
      <c r="CT365" s="16"/>
      <c r="CU365" s="16"/>
      <c r="CV365" s="16"/>
      <c r="CW365" s="16"/>
      <c r="CX365" s="16"/>
      <c r="CY365" s="16"/>
      <c r="CZ365" s="16"/>
      <c r="DA365" s="16"/>
      <c r="DB365" s="16"/>
      <c r="DC365" s="16"/>
      <c r="DD365" s="16"/>
      <c r="DE365" s="16"/>
    </row>
    <row r="366" s="2" customFormat="1" ht="157.5" spans="1:109">
      <c r="A366" s="20">
        <v>361</v>
      </c>
      <c r="B366" s="23" t="s">
        <v>102</v>
      </c>
      <c r="C366" s="23" t="s">
        <v>114</v>
      </c>
      <c r="D366" s="23" t="s">
        <v>204</v>
      </c>
      <c r="E366" s="23" t="s">
        <v>1656</v>
      </c>
      <c r="F366" s="23" t="s">
        <v>1689</v>
      </c>
      <c r="G366" s="23" t="s">
        <v>1690</v>
      </c>
      <c r="H366" s="23" t="s">
        <v>117</v>
      </c>
      <c r="I366" s="23" t="s">
        <v>1691</v>
      </c>
      <c r="J366" s="23">
        <v>2026.2</v>
      </c>
      <c r="K366" s="23">
        <v>2026.12</v>
      </c>
      <c r="L366" s="23" t="s">
        <v>1689</v>
      </c>
      <c r="M366" s="23" t="s">
        <v>1692</v>
      </c>
      <c r="N366" s="23">
        <v>37</v>
      </c>
      <c r="O366" s="23">
        <v>20</v>
      </c>
      <c r="P366" s="23">
        <v>17</v>
      </c>
      <c r="Q366" s="23">
        <v>1</v>
      </c>
      <c r="R366" s="23">
        <v>123</v>
      </c>
      <c r="S366" s="23">
        <v>447</v>
      </c>
      <c r="T366" s="23">
        <v>1</v>
      </c>
      <c r="U366" s="23">
        <v>12</v>
      </c>
      <c r="V366" s="23">
        <v>46</v>
      </c>
      <c r="W366" s="45" t="s">
        <v>1693</v>
      </c>
      <c r="X366" s="23" t="s">
        <v>1663</v>
      </c>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row>
    <row r="367" s="2" customFormat="1" ht="56.25" spans="1:109">
      <c r="A367" s="20">
        <v>362</v>
      </c>
      <c r="B367" s="23" t="s">
        <v>102</v>
      </c>
      <c r="C367" s="23" t="s">
        <v>114</v>
      </c>
      <c r="D367" s="23" t="s">
        <v>204</v>
      </c>
      <c r="E367" s="23" t="s">
        <v>1656</v>
      </c>
      <c r="F367" s="23" t="s">
        <v>1694</v>
      </c>
      <c r="G367" s="23" t="s">
        <v>1695</v>
      </c>
      <c r="H367" s="23" t="s">
        <v>117</v>
      </c>
      <c r="I367" s="23" t="s">
        <v>1696</v>
      </c>
      <c r="J367" s="23" t="s">
        <v>1649</v>
      </c>
      <c r="K367" s="23">
        <v>2026.12</v>
      </c>
      <c r="L367" s="23" t="s">
        <v>1694</v>
      </c>
      <c r="M367" s="23" t="s">
        <v>1697</v>
      </c>
      <c r="N367" s="23">
        <v>20</v>
      </c>
      <c r="O367" s="23">
        <v>18</v>
      </c>
      <c r="P367" s="23">
        <v>2</v>
      </c>
      <c r="Q367" s="23">
        <v>1</v>
      </c>
      <c r="R367" s="23">
        <v>36</v>
      </c>
      <c r="S367" s="23">
        <v>126</v>
      </c>
      <c r="T367" s="23">
        <v>1</v>
      </c>
      <c r="U367" s="23">
        <v>17</v>
      </c>
      <c r="V367" s="23">
        <v>49</v>
      </c>
      <c r="W367" s="24" t="s">
        <v>1698</v>
      </c>
      <c r="X367" s="23" t="s">
        <v>1663</v>
      </c>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c r="CD367" s="16"/>
      <c r="CE367" s="16"/>
      <c r="CF367" s="16"/>
      <c r="CG367" s="16"/>
      <c r="CH367" s="16"/>
      <c r="CI367" s="16"/>
      <c r="CJ367" s="16"/>
      <c r="CK367" s="16"/>
      <c r="CL367" s="16"/>
      <c r="CM367" s="16"/>
      <c r="CN367" s="16"/>
      <c r="CO367" s="16"/>
      <c r="CP367" s="16"/>
      <c r="CQ367" s="16"/>
      <c r="CR367" s="16"/>
      <c r="CS367" s="16"/>
      <c r="CT367" s="16"/>
      <c r="CU367" s="16"/>
      <c r="CV367" s="16"/>
      <c r="CW367" s="16"/>
      <c r="CX367" s="16"/>
      <c r="CY367" s="16"/>
      <c r="CZ367" s="16"/>
      <c r="DA367" s="16"/>
      <c r="DB367" s="16"/>
      <c r="DC367" s="16"/>
      <c r="DD367" s="16"/>
      <c r="DE367" s="16"/>
    </row>
    <row r="368" s="2" customFormat="1" ht="67.5" spans="1:109">
      <c r="A368" s="20">
        <v>363</v>
      </c>
      <c r="B368" s="23" t="s">
        <v>102</v>
      </c>
      <c r="C368" s="23" t="s">
        <v>114</v>
      </c>
      <c r="D368" s="23" t="s">
        <v>204</v>
      </c>
      <c r="E368" s="23" t="s">
        <v>1656</v>
      </c>
      <c r="F368" s="23" t="s">
        <v>1699</v>
      </c>
      <c r="G368" s="23" t="s">
        <v>1700</v>
      </c>
      <c r="H368" s="23" t="s">
        <v>117</v>
      </c>
      <c r="I368" s="23" t="s">
        <v>1701</v>
      </c>
      <c r="J368" s="23" t="s">
        <v>1702</v>
      </c>
      <c r="K368" s="23" t="s">
        <v>1703</v>
      </c>
      <c r="L368" s="23" t="s">
        <v>1699</v>
      </c>
      <c r="M368" s="23" t="s">
        <v>1704</v>
      </c>
      <c r="N368" s="23">
        <v>18</v>
      </c>
      <c r="O368" s="23">
        <v>15</v>
      </c>
      <c r="P368" s="23">
        <v>3</v>
      </c>
      <c r="Q368" s="23">
        <v>1</v>
      </c>
      <c r="R368" s="23">
        <v>85</v>
      </c>
      <c r="S368" s="23">
        <v>483</v>
      </c>
      <c r="T368" s="23">
        <v>1</v>
      </c>
      <c r="U368" s="23">
        <v>2</v>
      </c>
      <c r="V368" s="23">
        <v>7</v>
      </c>
      <c r="W368" s="45" t="s">
        <v>1705</v>
      </c>
      <c r="X368" s="23" t="s">
        <v>1663</v>
      </c>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c r="CD368" s="16"/>
      <c r="CE368" s="16"/>
      <c r="CF368" s="16"/>
      <c r="CG368" s="16"/>
      <c r="CH368" s="16"/>
      <c r="CI368" s="16"/>
      <c r="CJ368" s="16"/>
      <c r="CK368" s="16"/>
      <c r="CL368" s="16"/>
      <c r="CM368" s="16"/>
      <c r="CN368" s="16"/>
      <c r="CO368" s="16"/>
      <c r="CP368" s="16"/>
      <c r="CQ368" s="16"/>
      <c r="CR368" s="16"/>
      <c r="CS368" s="16"/>
      <c r="CT368" s="16"/>
      <c r="CU368" s="16"/>
      <c r="CV368" s="16"/>
      <c r="CW368" s="16"/>
      <c r="CX368" s="16"/>
      <c r="CY368" s="16"/>
      <c r="CZ368" s="16"/>
      <c r="DA368" s="16"/>
      <c r="DB368" s="16"/>
      <c r="DC368" s="16"/>
      <c r="DD368" s="16"/>
      <c r="DE368" s="16"/>
    </row>
    <row r="369" s="2" customFormat="1" ht="56.25" spans="1:109">
      <c r="A369" s="20">
        <v>364</v>
      </c>
      <c r="B369" s="23" t="s">
        <v>133</v>
      </c>
      <c r="C369" s="23" t="s">
        <v>134</v>
      </c>
      <c r="D369" s="20" t="s">
        <v>165</v>
      </c>
      <c r="E369" s="23" t="s">
        <v>1656</v>
      </c>
      <c r="F369" s="23" t="s">
        <v>1699</v>
      </c>
      <c r="G369" s="23" t="s">
        <v>1706</v>
      </c>
      <c r="H369" s="23" t="s">
        <v>117</v>
      </c>
      <c r="I369" s="23" t="s">
        <v>1707</v>
      </c>
      <c r="J369" s="23">
        <v>2026.1</v>
      </c>
      <c r="K369" s="23">
        <v>2026.12</v>
      </c>
      <c r="L369" s="23" t="s">
        <v>1699</v>
      </c>
      <c r="M369" s="23" t="s">
        <v>1708</v>
      </c>
      <c r="N369" s="23">
        <v>18</v>
      </c>
      <c r="O369" s="23">
        <v>15</v>
      </c>
      <c r="P369" s="23">
        <v>3</v>
      </c>
      <c r="Q369" s="23">
        <v>1</v>
      </c>
      <c r="R369" s="23">
        <v>43</v>
      </c>
      <c r="S369" s="23">
        <v>237</v>
      </c>
      <c r="T369" s="23">
        <v>1</v>
      </c>
      <c r="U369" s="23">
        <v>1</v>
      </c>
      <c r="V369" s="23">
        <v>15</v>
      </c>
      <c r="W369" s="45" t="s">
        <v>1709</v>
      </c>
      <c r="X369" s="23" t="s">
        <v>1663</v>
      </c>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c r="CD369" s="16"/>
      <c r="CE369" s="16"/>
      <c r="CF369" s="16"/>
      <c r="CG369" s="16"/>
      <c r="CH369" s="16"/>
      <c r="CI369" s="16"/>
      <c r="CJ369" s="16"/>
      <c r="CK369" s="16"/>
      <c r="CL369" s="16"/>
      <c r="CM369" s="16"/>
      <c r="CN369" s="16"/>
      <c r="CO369" s="16"/>
      <c r="CP369" s="16"/>
      <c r="CQ369" s="16"/>
      <c r="CR369" s="16"/>
      <c r="CS369" s="16"/>
      <c r="CT369" s="16"/>
      <c r="CU369" s="16"/>
      <c r="CV369" s="16"/>
      <c r="CW369" s="16"/>
      <c r="CX369" s="16"/>
      <c r="CY369" s="16"/>
      <c r="CZ369" s="16"/>
      <c r="DA369" s="16"/>
      <c r="DB369" s="16"/>
      <c r="DC369" s="16"/>
      <c r="DD369" s="16"/>
      <c r="DE369" s="16"/>
    </row>
    <row r="370" s="2" customFormat="1" ht="56.25" spans="1:109">
      <c r="A370" s="20">
        <v>365</v>
      </c>
      <c r="B370" s="23" t="s">
        <v>133</v>
      </c>
      <c r="C370" s="23" t="s">
        <v>134</v>
      </c>
      <c r="D370" s="20" t="s">
        <v>165</v>
      </c>
      <c r="E370" s="23" t="s">
        <v>1656</v>
      </c>
      <c r="F370" s="23" t="s">
        <v>1710</v>
      </c>
      <c r="G370" s="23" t="s">
        <v>1711</v>
      </c>
      <c r="H370" s="23" t="s">
        <v>117</v>
      </c>
      <c r="I370" s="23" t="s">
        <v>1712</v>
      </c>
      <c r="J370" s="23" t="s">
        <v>1713</v>
      </c>
      <c r="K370" s="23" t="s">
        <v>1714</v>
      </c>
      <c r="L370" s="23" t="s">
        <v>1715</v>
      </c>
      <c r="M370" s="23" t="s">
        <v>1716</v>
      </c>
      <c r="N370" s="23">
        <v>38</v>
      </c>
      <c r="O370" s="23">
        <v>30</v>
      </c>
      <c r="P370" s="23">
        <v>8</v>
      </c>
      <c r="Q370" s="23">
        <v>1</v>
      </c>
      <c r="R370" s="23">
        <v>10</v>
      </c>
      <c r="S370" s="23">
        <v>56</v>
      </c>
      <c r="T370" s="23">
        <v>1</v>
      </c>
      <c r="U370" s="23">
        <v>3</v>
      </c>
      <c r="V370" s="23">
        <v>7</v>
      </c>
      <c r="W370" s="45" t="s">
        <v>1717</v>
      </c>
      <c r="X370" s="23" t="s">
        <v>1663</v>
      </c>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c r="CD370" s="16"/>
      <c r="CE370" s="16"/>
      <c r="CF370" s="16"/>
      <c r="CG370" s="16"/>
      <c r="CH370" s="16"/>
      <c r="CI370" s="16"/>
      <c r="CJ370" s="16"/>
      <c r="CK370" s="16"/>
      <c r="CL370" s="16"/>
      <c r="CM370" s="16"/>
      <c r="CN370" s="16"/>
      <c r="CO370" s="16"/>
      <c r="CP370" s="16"/>
      <c r="CQ370" s="16"/>
      <c r="CR370" s="16"/>
      <c r="CS370" s="16"/>
      <c r="CT370" s="16"/>
      <c r="CU370" s="16"/>
      <c r="CV370" s="16"/>
      <c r="CW370" s="16"/>
      <c r="CX370" s="16"/>
      <c r="CY370" s="16"/>
      <c r="CZ370" s="16"/>
      <c r="DA370" s="16"/>
      <c r="DB370" s="16"/>
      <c r="DC370" s="16"/>
      <c r="DD370" s="16"/>
      <c r="DE370" s="16"/>
    </row>
    <row r="371" s="2" customFormat="1" ht="56.25" spans="1:109">
      <c r="A371" s="20">
        <v>366</v>
      </c>
      <c r="B371" s="23" t="s">
        <v>102</v>
      </c>
      <c r="C371" s="23" t="s">
        <v>126</v>
      </c>
      <c r="D371" s="23" t="s">
        <v>127</v>
      </c>
      <c r="E371" s="23" t="s">
        <v>1656</v>
      </c>
      <c r="F371" s="23" t="s">
        <v>1718</v>
      </c>
      <c r="G371" s="23" t="s">
        <v>1719</v>
      </c>
      <c r="H371" s="23" t="s">
        <v>1168</v>
      </c>
      <c r="I371" s="23" t="s">
        <v>1718</v>
      </c>
      <c r="J371" s="23" t="s">
        <v>471</v>
      </c>
      <c r="K371" s="23" t="s">
        <v>457</v>
      </c>
      <c r="L371" s="23" t="s">
        <v>1718</v>
      </c>
      <c r="M371" s="23" t="s">
        <v>1720</v>
      </c>
      <c r="N371" s="23">
        <v>6.3</v>
      </c>
      <c r="O371" s="23">
        <v>4</v>
      </c>
      <c r="P371" s="23">
        <v>2.3</v>
      </c>
      <c r="Q371" s="23">
        <v>1</v>
      </c>
      <c r="R371" s="23">
        <v>56</v>
      </c>
      <c r="S371" s="23">
        <v>173</v>
      </c>
      <c r="T371" s="23">
        <v>1</v>
      </c>
      <c r="U371" s="23">
        <v>4</v>
      </c>
      <c r="V371" s="23">
        <v>5</v>
      </c>
      <c r="W371" s="45" t="s">
        <v>1721</v>
      </c>
      <c r="X371" s="23" t="s">
        <v>1663</v>
      </c>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c r="CD371" s="16"/>
      <c r="CE371" s="16"/>
      <c r="CF371" s="16"/>
      <c r="CG371" s="16"/>
      <c r="CH371" s="16"/>
      <c r="CI371" s="16"/>
      <c r="CJ371" s="16"/>
      <c r="CK371" s="16"/>
      <c r="CL371" s="16"/>
      <c r="CM371" s="16"/>
      <c r="CN371" s="16"/>
      <c r="CO371" s="16"/>
      <c r="CP371" s="16"/>
      <c r="CQ371" s="16"/>
      <c r="CR371" s="16"/>
      <c r="CS371" s="16"/>
      <c r="CT371" s="16"/>
      <c r="CU371" s="16"/>
      <c r="CV371" s="16"/>
      <c r="CW371" s="16"/>
      <c r="CX371" s="16"/>
      <c r="CY371" s="16"/>
      <c r="CZ371" s="16"/>
      <c r="DA371" s="16"/>
      <c r="DB371" s="16"/>
      <c r="DC371" s="16"/>
      <c r="DD371" s="16"/>
      <c r="DE371" s="16"/>
    </row>
    <row r="372" s="2" customFormat="1" ht="56.25" spans="1:109">
      <c r="A372" s="20">
        <v>367</v>
      </c>
      <c r="B372" s="23" t="s">
        <v>102</v>
      </c>
      <c r="C372" s="23" t="s">
        <v>114</v>
      </c>
      <c r="D372" s="23" t="s">
        <v>204</v>
      </c>
      <c r="E372" s="23" t="s">
        <v>1656</v>
      </c>
      <c r="F372" s="23" t="s">
        <v>1722</v>
      </c>
      <c r="G372" s="23" t="s">
        <v>1723</v>
      </c>
      <c r="H372" s="23" t="s">
        <v>117</v>
      </c>
      <c r="I372" s="23" t="s">
        <v>1724</v>
      </c>
      <c r="J372" s="23">
        <v>2026.11</v>
      </c>
      <c r="K372" s="23">
        <v>2026.12</v>
      </c>
      <c r="L372" s="23" t="s">
        <v>1722</v>
      </c>
      <c r="M372" s="23" t="s">
        <v>1725</v>
      </c>
      <c r="N372" s="23">
        <v>9.84</v>
      </c>
      <c r="O372" s="23">
        <v>8</v>
      </c>
      <c r="P372" s="23">
        <v>1.84</v>
      </c>
      <c r="Q372" s="23">
        <v>1</v>
      </c>
      <c r="R372" s="23">
        <v>86</v>
      </c>
      <c r="S372" s="23">
        <v>346</v>
      </c>
      <c r="T372" s="23">
        <v>1</v>
      </c>
      <c r="U372" s="23">
        <v>5</v>
      </c>
      <c r="V372" s="23">
        <v>12</v>
      </c>
      <c r="W372" s="45" t="s">
        <v>1726</v>
      </c>
      <c r="X372" s="23" t="s">
        <v>1663</v>
      </c>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c r="CD372" s="16"/>
      <c r="CE372" s="16"/>
      <c r="CF372" s="16"/>
      <c r="CG372" s="16"/>
      <c r="CH372" s="16"/>
      <c r="CI372" s="16"/>
      <c r="CJ372" s="16"/>
      <c r="CK372" s="16"/>
      <c r="CL372" s="16"/>
      <c r="CM372" s="16"/>
      <c r="CN372" s="16"/>
      <c r="CO372" s="16"/>
      <c r="CP372" s="16"/>
      <c r="CQ372" s="16"/>
      <c r="CR372" s="16"/>
      <c r="CS372" s="16"/>
      <c r="CT372" s="16"/>
      <c r="CU372" s="16"/>
      <c r="CV372" s="16"/>
      <c r="CW372" s="16"/>
      <c r="CX372" s="16"/>
      <c r="CY372" s="16"/>
      <c r="CZ372" s="16"/>
      <c r="DA372" s="16"/>
      <c r="DB372" s="16"/>
      <c r="DC372" s="16"/>
      <c r="DD372" s="16"/>
      <c r="DE372" s="16"/>
    </row>
    <row r="373" s="2" customFormat="1" ht="56.25" spans="1:109">
      <c r="A373" s="20">
        <v>368</v>
      </c>
      <c r="B373" s="23" t="s">
        <v>102</v>
      </c>
      <c r="C373" s="23" t="s">
        <v>114</v>
      </c>
      <c r="D373" s="23" t="s">
        <v>204</v>
      </c>
      <c r="E373" s="23" t="s">
        <v>1656</v>
      </c>
      <c r="F373" s="23" t="s">
        <v>1722</v>
      </c>
      <c r="G373" s="23" t="s">
        <v>1727</v>
      </c>
      <c r="H373" s="23" t="s">
        <v>117</v>
      </c>
      <c r="I373" s="23" t="s">
        <v>1728</v>
      </c>
      <c r="J373" s="23">
        <v>2026.11</v>
      </c>
      <c r="K373" s="23">
        <v>2026.12</v>
      </c>
      <c r="L373" s="23" t="s">
        <v>1722</v>
      </c>
      <c r="M373" s="23" t="s">
        <v>1729</v>
      </c>
      <c r="N373" s="23">
        <v>3.69</v>
      </c>
      <c r="O373" s="23">
        <v>3</v>
      </c>
      <c r="P373" s="23">
        <v>0.69</v>
      </c>
      <c r="Q373" s="23">
        <v>1</v>
      </c>
      <c r="R373" s="23">
        <v>48</v>
      </c>
      <c r="S373" s="23">
        <v>185</v>
      </c>
      <c r="T373" s="23">
        <v>1</v>
      </c>
      <c r="U373" s="23">
        <v>2</v>
      </c>
      <c r="V373" s="23">
        <v>5</v>
      </c>
      <c r="W373" s="45" t="s">
        <v>1730</v>
      </c>
      <c r="X373" s="23" t="s">
        <v>1663</v>
      </c>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c r="CD373" s="16"/>
      <c r="CE373" s="16"/>
      <c r="CF373" s="16"/>
      <c r="CG373" s="16"/>
      <c r="CH373" s="16"/>
      <c r="CI373" s="16"/>
      <c r="CJ373" s="16"/>
      <c r="CK373" s="16"/>
      <c r="CL373" s="16"/>
      <c r="CM373" s="16"/>
      <c r="CN373" s="16"/>
      <c r="CO373" s="16"/>
      <c r="CP373" s="16"/>
      <c r="CQ373" s="16"/>
      <c r="CR373" s="16"/>
      <c r="CS373" s="16"/>
      <c r="CT373" s="16"/>
      <c r="CU373" s="16"/>
      <c r="CV373" s="16"/>
      <c r="CW373" s="16"/>
      <c r="CX373" s="16"/>
      <c r="CY373" s="16"/>
      <c r="CZ373" s="16"/>
      <c r="DA373" s="16"/>
      <c r="DB373" s="16"/>
      <c r="DC373" s="16"/>
      <c r="DD373" s="16"/>
      <c r="DE373" s="16"/>
    </row>
    <row r="374" s="2" customFormat="1" ht="56.25" spans="1:109">
      <c r="A374" s="20">
        <v>369</v>
      </c>
      <c r="B374" s="23" t="s">
        <v>102</v>
      </c>
      <c r="C374" s="23" t="s">
        <v>114</v>
      </c>
      <c r="D374" s="23" t="s">
        <v>204</v>
      </c>
      <c r="E374" s="23" t="s">
        <v>1656</v>
      </c>
      <c r="F374" s="23" t="s">
        <v>1731</v>
      </c>
      <c r="G374" s="23" t="s">
        <v>1732</v>
      </c>
      <c r="H374" s="23" t="s">
        <v>117</v>
      </c>
      <c r="I374" s="23" t="s">
        <v>1733</v>
      </c>
      <c r="J374" s="23" t="s">
        <v>1734</v>
      </c>
      <c r="K374" s="23" t="s">
        <v>1735</v>
      </c>
      <c r="L374" s="23" t="s">
        <v>1731</v>
      </c>
      <c r="M374" s="20" t="s">
        <v>1736</v>
      </c>
      <c r="N374" s="23">
        <v>15.6</v>
      </c>
      <c r="O374" s="23">
        <v>8</v>
      </c>
      <c r="P374" s="23">
        <v>7.6</v>
      </c>
      <c r="Q374" s="23">
        <v>1</v>
      </c>
      <c r="R374" s="23">
        <v>164</v>
      </c>
      <c r="S374" s="23">
        <v>576</v>
      </c>
      <c r="T374" s="23">
        <v>1</v>
      </c>
      <c r="U374" s="23">
        <v>9</v>
      </c>
      <c r="V374" s="23">
        <v>28</v>
      </c>
      <c r="W374" s="45" t="s">
        <v>1737</v>
      </c>
      <c r="X374" s="23" t="s">
        <v>1663</v>
      </c>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row>
    <row r="375" s="2" customFormat="1" ht="56.25" spans="1:109">
      <c r="A375" s="20">
        <v>370</v>
      </c>
      <c r="B375" s="23" t="s">
        <v>102</v>
      </c>
      <c r="C375" s="23" t="s">
        <v>114</v>
      </c>
      <c r="D375" s="23" t="s">
        <v>204</v>
      </c>
      <c r="E375" s="23" t="s">
        <v>1656</v>
      </c>
      <c r="F375" s="23" t="s">
        <v>1738</v>
      </c>
      <c r="G375" s="23" t="s">
        <v>1739</v>
      </c>
      <c r="H375" s="23" t="s">
        <v>117</v>
      </c>
      <c r="I375" s="23" t="s">
        <v>1740</v>
      </c>
      <c r="J375" s="23" t="s">
        <v>1649</v>
      </c>
      <c r="K375" s="23">
        <v>2026.12</v>
      </c>
      <c r="L375" s="23" t="s">
        <v>1741</v>
      </c>
      <c r="M375" s="23" t="s">
        <v>1742</v>
      </c>
      <c r="N375" s="23">
        <v>20</v>
      </c>
      <c r="O375" s="23">
        <v>18</v>
      </c>
      <c r="P375" s="23">
        <v>2</v>
      </c>
      <c r="Q375" s="23">
        <v>1</v>
      </c>
      <c r="R375" s="23">
        <v>36</v>
      </c>
      <c r="S375" s="23">
        <v>126</v>
      </c>
      <c r="T375" s="23">
        <v>1</v>
      </c>
      <c r="U375" s="23">
        <v>17</v>
      </c>
      <c r="V375" s="23">
        <v>49</v>
      </c>
      <c r="W375" s="24" t="s">
        <v>1743</v>
      </c>
      <c r="X375" s="23" t="s">
        <v>1663</v>
      </c>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c r="CD375" s="16"/>
      <c r="CE375" s="16"/>
      <c r="CF375" s="16"/>
      <c r="CG375" s="16"/>
      <c r="CH375" s="16"/>
      <c r="CI375" s="16"/>
      <c r="CJ375" s="16"/>
      <c r="CK375" s="16"/>
      <c r="CL375" s="16"/>
      <c r="CM375" s="16"/>
      <c r="CN375" s="16"/>
      <c r="CO375" s="16"/>
      <c r="CP375" s="16"/>
      <c r="CQ375" s="16"/>
      <c r="CR375" s="16"/>
      <c r="CS375" s="16"/>
      <c r="CT375" s="16"/>
      <c r="CU375" s="16"/>
      <c r="CV375" s="16"/>
      <c r="CW375" s="16"/>
      <c r="CX375" s="16"/>
      <c r="CY375" s="16"/>
      <c r="CZ375" s="16"/>
      <c r="DA375" s="16"/>
      <c r="DB375" s="16"/>
      <c r="DC375" s="16"/>
      <c r="DD375" s="16"/>
      <c r="DE375" s="16"/>
    </row>
    <row r="376" s="2" customFormat="1" ht="56.25" spans="1:109">
      <c r="A376" s="20">
        <v>371</v>
      </c>
      <c r="B376" s="20" t="s">
        <v>81</v>
      </c>
      <c r="C376" s="20" t="s">
        <v>98</v>
      </c>
      <c r="D376" s="20" t="s">
        <v>257</v>
      </c>
      <c r="E376" s="23" t="s">
        <v>1656</v>
      </c>
      <c r="F376" s="23" t="s">
        <v>1656</v>
      </c>
      <c r="G376" s="23" t="s">
        <v>1744</v>
      </c>
      <c r="H376" s="71" t="s">
        <v>85</v>
      </c>
      <c r="I376" s="23" t="s">
        <v>258</v>
      </c>
      <c r="J376" s="23">
        <v>2026.1</v>
      </c>
      <c r="K376" s="23">
        <v>2026.12</v>
      </c>
      <c r="L376" s="23" t="s">
        <v>1656</v>
      </c>
      <c r="M376" s="23" t="s">
        <v>1745</v>
      </c>
      <c r="N376" s="23">
        <v>40</v>
      </c>
      <c r="O376" s="23">
        <v>40</v>
      </c>
      <c r="P376" s="23">
        <v>0</v>
      </c>
      <c r="Q376" s="23">
        <v>15</v>
      </c>
      <c r="R376" s="23">
        <v>356</v>
      </c>
      <c r="S376" s="23">
        <v>957</v>
      </c>
      <c r="T376" s="23">
        <v>15</v>
      </c>
      <c r="U376" s="23">
        <v>99</v>
      </c>
      <c r="V376" s="23">
        <v>223</v>
      </c>
      <c r="W376" s="45" t="s">
        <v>1746</v>
      </c>
      <c r="X376" s="23" t="s">
        <v>1663</v>
      </c>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row>
    <row r="377" s="2" customFormat="1" ht="56.25" spans="1:109">
      <c r="A377" s="20">
        <v>372</v>
      </c>
      <c r="B377" s="20" t="s">
        <v>81</v>
      </c>
      <c r="C377" s="20" t="s">
        <v>98</v>
      </c>
      <c r="D377" s="20" t="s">
        <v>257</v>
      </c>
      <c r="E377" s="20" t="s">
        <v>1747</v>
      </c>
      <c r="F377" s="98" t="s">
        <v>1143</v>
      </c>
      <c r="G377" s="98" t="s">
        <v>1748</v>
      </c>
      <c r="H377" s="71" t="s">
        <v>85</v>
      </c>
      <c r="I377" s="110" t="s">
        <v>1143</v>
      </c>
      <c r="J377" s="111">
        <v>2026.03</v>
      </c>
      <c r="K377" s="111">
        <v>2026.11</v>
      </c>
      <c r="L377" s="110" t="s">
        <v>1749</v>
      </c>
      <c r="M377" s="110" t="s">
        <v>1750</v>
      </c>
      <c r="N377" s="98">
        <v>30</v>
      </c>
      <c r="O377" s="98">
        <v>30</v>
      </c>
      <c r="P377" s="98">
        <v>0</v>
      </c>
      <c r="Q377" s="98">
        <v>7</v>
      </c>
      <c r="R377" s="98">
        <v>400</v>
      </c>
      <c r="S377" s="98">
        <v>1000</v>
      </c>
      <c r="T377" s="98">
        <v>1</v>
      </c>
      <c r="U377" s="98">
        <v>400</v>
      </c>
      <c r="V377" s="98">
        <v>1000</v>
      </c>
      <c r="W377" s="112" t="s">
        <v>1751</v>
      </c>
      <c r="X377" s="98" t="s">
        <v>1752</v>
      </c>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c r="CD377" s="16"/>
      <c r="CE377" s="16"/>
      <c r="CF377" s="16"/>
      <c r="CG377" s="16"/>
      <c r="CH377" s="16"/>
      <c r="CI377" s="16"/>
      <c r="CJ377" s="16"/>
      <c r="CK377" s="16"/>
      <c r="CL377" s="16"/>
      <c r="CM377" s="16"/>
      <c r="CN377" s="16"/>
      <c r="CO377" s="16"/>
      <c r="CP377" s="16"/>
      <c r="CQ377" s="16"/>
      <c r="CR377" s="16"/>
      <c r="CS377" s="16"/>
      <c r="CT377" s="16"/>
      <c r="CU377" s="16"/>
      <c r="CV377" s="16"/>
      <c r="CW377" s="16"/>
      <c r="CX377" s="16"/>
      <c r="CY377" s="16"/>
      <c r="CZ377" s="16"/>
      <c r="DA377" s="16"/>
      <c r="DB377" s="16"/>
      <c r="DC377" s="16"/>
      <c r="DD377" s="16"/>
      <c r="DE377" s="16"/>
    </row>
    <row r="378" s="2" customFormat="1" ht="33.75" spans="1:109">
      <c r="A378" s="20">
        <v>373</v>
      </c>
      <c r="B378" s="20" t="s">
        <v>133</v>
      </c>
      <c r="C378" s="20" t="s">
        <v>1634</v>
      </c>
      <c r="D378" s="20" t="s">
        <v>135</v>
      </c>
      <c r="E378" s="20" t="s">
        <v>1747</v>
      </c>
      <c r="F378" s="20" t="s">
        <v>1753</v>
      </c>
      <c r="G378" s="113" t="s">
        <v>1754</v>
      </c>
      <c r="H378" s="20" t="s">
        <v>117</v>
      </c>
      <c r="I378" s="20" t="s">
        <v>1755</v>
      </c>
      <c r="J378" s="23">
        <v>2026.09</v>
      </c>
      <c r="K378" s="23">
        <v>2026.11</v>
      </c>
      <c r="L378" s="20" t="s">
        <v>1753</v>
      </c>
      <c r="M378" s="20" t="s">
        <v>1756</v>
      </c>
      <c r="N378" s="114">
        <v>7</v>
      </c>
      <c r="O378" s="114">
        <v>6</v>
      </c>
      <c r="P378" s="114">
        <v>1</v>
      </c>
      <c r="Q378" s="26">
        <v>1</v>
      </c>
      <c r="R378" s="26">
        <v>28</v>
      </c>
      <c r="S378" s="26">
        <v>70</v>
      </c>
      <c r="T378" s="26">
        <v>1</v>
      </c>
      <c r="U378" s="26">
        <v>1</v>
      </c>
      <c r="V378" s="26">
        <v>3</v>
      </c>
      <c r="W378" s="24" t="s">
        <v>1757</v>
      </c>
      <c r="X378" s="20" t="s">
        <v>1758</v>
      </c>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c r="CD378" s="16"/>
      <c r="CE378" s="16"/>
      <c r="CF378" s="16"/>
      <c r="CG378" s="16"/>
      <c r="CH378" s="16"/>
      <c r="CI378" s="16"/>
      <c r="CJ378" s="16"/>
      <c r="CK378" s="16"/>
      <c r="CL378" s="16"/>
      <c r="CM378" s="16"/>
      <c r="CN378" s="16"/>
      <c r="CO378" s="16"/>
      <c r="CP378" s="16"/>
      <c r="CQ378" s="16"/>
      <c r="CR378" s="16"/>
      <c r="CS378" s="16"/>
      <c r="CT378" s="16"/>
      <c r="CU378" s="16"/>
      <c r="CV378" s="16"/>
      <c r="CW378" s="16"/>
      <c r="CX378" s="16"/>
      <c r="CY378" s="16"/>
      <c r="CZ378" s="16"/>
      <c r="DA378" s="16"/>
      <c r="DB378" s="16"/>
      <c r="DC378" s="16"/>
      <c r="DD378" s="16"/>
      <c r="DE378" s="16"/>
    </row>
    <row r="379" s="2" customFormat="1" ht="33.75" spans="1:109">
      <c r="A379" s="20">
        <v>374</v>
      </c>
      <c r="B379" s="20" t="s">
        <v>133</v>
      </c>
      <c r="C379" s="20" t="s">
        <v>134</v>
      </c>
      <c r="D379" s="20" t="s">
        <v>165</v>
      </c>
      <c r="E379" s="20" t="s">
        <v>1747</v>
      </c>
      <c r="F379" s="20" t="s">
        <v>1753</v>
      </c>
      <c r="G379" s="113" t="s">
        <v>1759</v>
      </c>
      <c r="H379" s="20" t="s">
        <v>117</v>
      </c>
      <c r="I379" s="20" t="s">
        <v>1760</v>
      </c>
      <c r="J379" s="23">
        <v>2026.08</v>
      </c>
      <c r="K379" s="23">
        <v>2026.09</v>
      </c>
      <c r="L379" s="20" t="s">
        <v>1753</v>
      </c>
      <c r="M379" s="20" t="s">
        <v>1761</v>
      </c>
      <c r="N379" s="115">
        <v>11</v>
      </c>
      <c r="O379" s="114">
        <v>9</v>
      </c>
      <c r="P379" s="114">
        <v>2</v>
      </c>
      <c r="Q379" s="26">
        <v>1</v>
      </c>
      <c r="R379" s="26">
        <v>55</v>
      </c>
      <c r="S379" s="26">
        <v>190</v>
      </c>
      <c r="T379" s="26">
        <v>1</v>
      </c>
      <c r="U379" s="26">
        <v>3</v>
      </c>
      <c r="V379" s="26">
        <v>12</v>
      </c>
      <c r="W379" s="24" t="s">
        <v>1762</v>
      </c>
      <c r="X379" s="20" t="s">
        <v>1763</v>
      </c>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c r="CD379" s="16"/>
      <c r="CE379" s="16"/>
      <c r="CF379" s="16"/>
      <c r="CG379" s="16"/>
      <c r="CH379" s="16"/>
      <c r="CI379" s="16"/>
      <c r="CJ379" s="16"/>
      <c r="CK379" s="16"/>
      <c r="CL379" s="16"/>
      <c r="CM379" s="16"/>
      <c r="CN379" s="16"/>
      <c r="CO379" s="16"/>
      <c r="CP379" s="16"/>
      <c r="CQ379" s="16"/>
      <c r="CR379" s="16"/>
      <c r="CS379" s="16"/>
      <c r="CT379" s="16"/>
      <c r="CU379" s="16"/>
      <c r="CV379" s="16"/>
      <c r="CW379" s="16"/>
      <c r="CX379" s="16"/>
      <c r="CY379" s="16"/>
      <c r="CZ379" s="16"/>
      <c r="DA379" s="16"/>
      <c r="DB379" s="16"/>
      <c r="DC379" s="16"/>
      <c r="DD379" s="16"/>
      <c r="DE379" s="16"/>
    </row>
    <row r="380" s="2" customFormat="1" ht="33.75" spans="1:109">
      <c r="A380" s="20">
        <v>375</v>
      </c>
      <c r="B380" s="20" t="s">
        <v>102</v>
      </c>
      <c r="C380" s="20" t="s">
        <v>114</v>
      </c>
      <c r="D380" s="20" t="s">
        <v>204</v>
      </c>
      <c r="E380" s="20" t="s">
        <v>1747</v>
      </c>
      <c r="F380" s="20" t="s">
        <v>1753</v>
      </c>
      <c r="G380" s="20" t="s">
        <v>1764</v>
      </c>
      <c r="H380" s="20" t="s">
        <v>117</v>
      </c>
      <c r="I380" s="20" t="s">
        <v>1765</v>
      </c>
      <c r="J380" s="23">
        <v>2026.08</v>
      </c>
      <c r="K380" s="23">
        <v>2026.09</v>
      </c>
      <c r="L380" s="20" t="s">
        <v>1753</v>
      </c>
      <c r="M380" s="20" t="s">
        <v>1766</v>
      </c>
      <c r="N380" s="115">
        <v>6</v>
      </c>
      <c r="O380" s="114">
        <v>5</v>
      </c>
      <c r="P380" s="114">
        <v>1</v>
      </c>
      <c r="Q380" s="26">
        <v>1</v>
      </c>
      <c r="R380" s="26">
        <v>120</v>
      </c>
      <c r="S380" s="26">
        <v>330</v>
      </c>
      <c r="T380" s="26">
        <v>1</v>
      </c>
      <c r="U380" s="26">
        <v>8</v>
      </c>
      <c r="V380" s="26">
        <v>14</v>
      </c>
      <c r="W380" s="24" t="s">
        <v>1767</v>
      </c>
      <c r="X380" s="20" t="s">
        <v>1768</v>
      </c>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c r="CD380" s="16"/>
      <c r="CE380" s="16"/>
      <c r="CF380" s="16"/>
      <c r="CG380" s="16"/>
      <c r="CH380" s="16"/>
      <c r="CI380" s="16"/>
      <c r="CJ380" s="16"/>
      <c r="CK380" s="16"/>
      <c r="CL380" s="16"/>
      <c r="CM380" s="16"/>
      <c r="CN380" s="16"/>
      <c r="CO380" s="16"/>
      <c r="CP380" s="16"/>
      <c r="CQ380" s="16"/>
      <c r="CR380" s="16"/>
      <c r="CS380" s="16"/>
      <c r="CT380" s="16"/>
      <c r="CU380" s="16"/>
      <c r="CV380" s="16"/>
      <c r="CW380" s="16"/>
      <c r="CX380" s="16"/>
      <c r="CY380" s="16"/>
      <c r="CZ380" s="16"/>
      <c r="DA380" s="16"/>
      <c r="DB380" s="16"/>
      <c r="DC380" s="16"/>
      <c r="DD380" s="16"/>
      <c r="DE380" s="16"/>
    </row>
    <row r="381" s="2" customFormat="1" ht="33.75" spans="1:109">
      <c r="A381" s="20">
        <v>376</v>
      </c>
      <c r="B381" s="20" t="s">
        <v>133</v>
      </c>
      <c r="C381" s="82" t="s">
        <v>134</v>
      </c>
      <c r="D381" s="82" t="s">
        <v>531</v>
      </c>
      <c r="E381" s="20" t="s">
        <v>1747</v>
      </c>
      <c r="F381" s="82" t="s">
        <v>1769</v>
      </c>
      <c r="G381" s="82" t="s">
        <v>1770</v>
      </c>
      <c r="H381" s="20" t="s">
        <v>117</v>
      </c>
      <c r="I381" s="82" t="s">
        <v>1771</v>
      </c>
      <c r="J381" s="23">
        <v>2026.05</v>
      </c>
      <c r="K381" s="23">
        <v>2026.06</v>
      </c>
      <c r="L381" s="82" t="s">
        <v>1772</v>
      </c>
      <c r="M381" s="76" t="s">
        <v>1773</v>
      </c>
      <c r="N381" s="116">
        <v>28</v>
      </c>
      <c r="O381" s="116">
        <v>23</v>
      </c>
      <c r="P381" s="76">
        <v>5</v>
      </c>
      <c r="Q381" s="73">
        <v>2</v>
      </c>
      <c r="R381" s="73">
        <v>450</v>
      </c>
      <c r="S381" s="73">
        <v>1584</v>
      </c>
      <c r="T381" s="73">
        <v>1</v>
      </c>
      <c r="U381" s="73">
        <v>25</v>
      </c>
      <c r="V381" s="73">
        <v>150</v>
      </c>
      <c r="W381" s="24" t="s">
        <v>1762</v>
      </c>
      <c r="X381" s="20" t="s">
        <v>1763</v>
      </c>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c r="CD381" s="16"/>
      <c r="CE381" s="16"/>
      <c r="CF381" s="16"/>
      <c r="CG381" s="16"/>
      <c r="CH381" s="16"/>
      <c r="CI381" s="16"/>
      <c r="CJ381" s="16"/>
      <c r="CK381" s="16"/>
      <c r="CL381" s="16"/>
      <c r="CM381" s="16"/>
      <c r="CN381" s="16"/>
      <c r="CO381" s="16"/>
      <c r="CP381" s="16"/>
      <c r="CQ381" s="16"/>
      <c r="CR381" s="16"/>
      <c r="CS381" s="16"/>
      <c r="CT381" s="16"/>
      <c r="CU381" s="16"/>
      <c r="CV381" s="16"/>
      <c r="CW381" s="16"/>
      <c r="CX381" s="16"/>
      <c r="CY381" s="16"/>
      <c r="CZ381" s="16"/>
      <c r="DA381" s="16"/>
      <c r="DB381" s="16"/>
      <c r="DC381" s="16"/>
      <c r="DD381" s="16"/>
      <c r="DE381" s="16"/>
    </row>
    <row r="382" s="2" customFormat="1" ht="45" spans="1:109">
      <c r="A382" s="20">
        <v>377</v>
      </c>
      <c r="B382" s="20" t="s">
        <v>102</v>
      </c>
      <c r="C382" s="20" t="s">
        <v>114</v>
      </c>
      <c r="D382" s="82" t="s">
        <v>204</v>
      </c>
      <c r="E382" s="20" t="s">
        <v>1747</v>
      </c>
      <c r="F382" s="82" t="s">
        <v>1769</v>
      </c>
      <c r="G382" s="82" t="s">
        <v>1774</v>
      </c>
      <c r="H382" s="20" t="s">
        <v>117</v>
      </c>
      <c r="I382" s="82" t="s">
        <v>1771</v>
      </c>
      <c r="J382" s="70">
        <v>2026.1</v>
      </c>
      <c r="K382" s="70">
        <v>2026.11</v>
      </c>
      <c r="L382" s="82" t="s">
        <v>1772</v>
      </c>
      <c r="M382" s="76" t="s">
        <v>1775</v>
      </c>
      <c r="N382" s="116">
        <v>12</v>
      </c>
      <c r="O382" s="116">
        <v>10</v>
      </c>
      <c r="P382" s="76">
        <v>2</v>
      </c>
      <c r="Q382" s="73">
        <v>2</v>
      </c>
      <c r="R382" s="73">
        <v>450</v>
      </c>
      <c r="S382" s="73">
        <v>1584</v>
      </c>
      <c r="T382" s="73">
        <v>1</v>
      </c>
      <c r="U382" s="73">
        <v>25</v>
      </c>
      <c r="V382" s="73">
        <v>150</v>
      </c>
      <c r="W382" s="106" t="s">
        <v>1776</v>
      </c>
      <c r="X382" s="20" t="s">
        <v>1768</v>
      </c>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c r="DA382" s="16"/>
      <c r="DB382" s="16"/>
      <c r="DC382" s="16"/>
      <c r="DD382" s="16"/>
      <c r="DE382" s="16"/>
    </row>
    <row r="383" s="2" customFormat="1" ht="45" spans="1:109">
      <c r="A383" s="20">
        <v>378</v>
      </c>
      <c r="B383" s="20" t="s">
        <v>102</v>
      </c>
      <c r="C383" s="20" t="s">
        <v>114</v>
      </c>
      <c r="D383" s="82" t="s">
        <v>204</v>
      </c>
      <c r="E383" s="82" t="s">
        <v>1747</v>
      </c>
      <c r="F383" s="82" t="s">
        <v>1777</v>
      </c>
      <c r="G383" s="82" t="s">
        <v>1778</v>
      </c>
      <c r="H383" s="82" t="s">
        <v>117</v>
      </c>
      <c r="I383" s="82" t="s">
        <v>1779</v>
      </c>
      <c r="J383" s="76" t="s">
        <v>862</v>
      </c>
      <c r="K383" s="76" t="s">
        <v>1780</v>
      </c>
      <c r="L383" s="82" t="s">
        <v>1777</v>
      </c>
      <c r="M383" s="76" t="s">
        <v>1781</v>
      </c>
      <c r="N383" s="116">
        <v>5</v>
      </c>
      <c r="O383" s="116">
        <v>5</v>
      </c>
      <c r="P383" s="76">
        <v>0</v>
      </c>
      <c r="Q383" s="73">
        <v>1</v>
      </c>
      <c r="R383" s="73">
        <v>25</v>
      </c>
      <c r="S383" s="73">
        <v>120</v>
      </c>
      <c r="T383" s="73">
        <v>1</v>
      </c>
      <c r="U383" s="73">
        <v>1</v>
      </c>
      <c r="V383" s="73">
        <v>3</v>
      </c>
      <c r="W383" s="106" t="s">
        <v>1782</v>
      </c>
      <c r="X383" s="20" t="s">
        <v>1783</v>
      </c>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6"/>
      <c r="CW383" s="16"/>
      <c r="CX383" s="16"/>
      <c r="CY383" s="16"/>
      <c r="CZ383" s="16"/>
      <c r="DA383" s="16"/>
      <c r="DB383" s="16"/>
      <c r="DC383" s="16"/>
      <c r="DD383" s="16"/>
      <c r="DE383" s="16"/>
    </row>
    <row r="384" s="2" customFormat="1" ht="33.75" spans="1:109">
      <c r="A384" s="20">
        <v>379</v>
      </c>
      <c r="B384" s="20" t="s">
        <v>102</v>
      </c>
      <c r="C384" s="20" t="s">
        <v>114</v>
      </c>
      <c r="D384" s="82" t="s">
        <v>204</v>
      </c>
      <c r="E384" s="82" t="s">
        <v>1747</v>
      </c>
      <c r="F384" s="82" t="s">
        <v>1777</v>
      </c>
      <c r="G384" s="82" t="s">
        <v>1784</v>
      </c>
      <c r="H384" s="82" t="s">
        <v>117</v>
      </c>
      <c r="I384" s="82" t="s">
        <v>1785</v>
      </c>
      <c r="J384" s="76" t="s">
        <v>407</v>
      </c>
      <c r="K384" s="76" t="s">
        <v>863</v>
      </c>
      <c r="L384" s="82" t="s">
        <v>1777</v>
      </c>
      <c r="M384" s="76" t="s">
        <v>1786</v>
      </c>
      <c r="N384" s="116">
        <v>5</v>
      </c>
      <c r="O384" s="116">
        <v>5</v>
      </c>
      <c r="P384" s="76">
        <v>0</v>
      </c>
      <c r="Q384" s="73">
        <v>1</v>
      </c>
      <c r="R384" s="73">
        <v>50</v>
      </c>
      <c r="S384" s="73">
        <v>200</v>
      </c>
      <c r="T384" s="73">
        <v>1</v>
      </c>
      <c r="U384" s="73">
        <v>2</v>
      </c>
      <c r="V384" s="73">
        <v>2</v>
      </c>
      <c r="W384" s="106" t="s">
        <v>1787</v>
      </c>
      <c r="X384" s="20" t="s">
        <v>1768</v>
      </c>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c r="CD384" s="16"/>
      <c r="CE384" s="16"/>
      <c r="CF384" s="16"/>
      <c r="CG384" s="16"/>
      <c r="CH384" s="16"/>
      <c r="CI384" s="16"/>
      <c r="CJ384" s="16"/>
      <c r="CK384" s="16"/>
      <c r="CL384" s="16"/>
      <c r="CM384" s="16"/>
      <c r="CN384" s="16"/>
      <c r="CO384" s="16"/>
      <c r="CP384" s="16"/>
      <c r="CQ384" s="16"/>
      <c r="CR384" s="16"/>
      <c r="CS384" s="16"/>
      <c r="CT384" s="16"/>
      <c r="CU384" s="16"/>
      <c r="CV384" s="16"/>
      <c r="CW384" s="16"/>
      <c r="CX384" s="16"/>
      <c r="CY384" s="16"/>
      <c r="CZ384" s="16"/>
      <c r="DA384" s="16"/>
      <c r="DB384" s="16"/>
      <c r="DC384" s="16"/>
      <c r="DD384" s="16"/>
      <c r="DE384" s="16"/>
    </row>
    <row r="385" s="2" customFormat="1" ht="45" spans="1:109">
      <c r="A385" s="20">
        <v>380</v>
      </c>
      <c r="B385" s="20" t="s">
        <v>102</v>
      </c>
      <c r="C385" s="20" t="s">
        <v>114</v>
      </c>
      <c r="D385" s="82" t="s">
        <v>204</v>
      </c>
      <c r="E385" s="82" t="s">
        <v>1747</v>
      </c>
      <c r="F385" s="82" t="s">
        <v>1777</v>
      </c>
      <c r="G385" s="82" t="s">
        <v>1788</v>
      </c>
      <c r="H385" s="82" t="s">
        <v>1789</v>
      </c>
      <c r="I385" s="82" t="s">
        <v>1790</v>
      </c>
      <c r="J385" s="76" t="s">
        <v>863</v>
      </c>
      <c r="K385" s="76" t="s">
        <v>1791</v>
      </c>
      <c r="L385" s="82" t="s">
        <v>1777</v>
      </c>
      <c r="M385" s="76" t="s">
        <v>1792</v>
      </c>
      <c r="N385" s="116">
        <v>5</v>
      </c>
      <c r="O385" s="116">
        <v>5</v>
      </c>
      <c r="P385" s="76">
        <v>0</v>
      </c>
      <c r="Q385" s="73">
        <v>1</v>
      </c>
      <c r="R385" s="73">
        <v>9</v>
      </c>
      <c r="S385" s="73">
        <v>30</v>
      </c>
      <c r="T385" s="73">
        <v>1</v>
      </c>
      <c r="U385" s="73">
        <v>1</v>
      </c>
      <c r="V385" s="73">
        <v>2</v>
      </c>
      <c r="W385" s="106" t="s">
        <v>1793</v>
      </c>
      <c r="X385" s="20" t="s">
        <v>1768</v>
      </c>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c r="CD385" s="16"/>
      <c r="CE385" s="16"/>
      <c r="CF385" s="16"/>
      <c r="CG385" s="16"/>
      <c r="CH385" s="16"/>
      <c r="CI385" s="16"/>
      <c r="CJ385" s="16"/>
      <c r="CK385" s="16"/>
      <c r="CL385" s="16"/>
      <c r="CM385" s="16"/>
      <c r="CN385" s="16"/>
      <c r="CO385" s="16"/>
      <c r="CP385" s="16"/>
      <c r="CQ385" s="16"/>
      <c r="CR385" s="16"/>
      <c r="CS385" s="16"/>
      <c r="CT385" s="16"/>
      <c r="CU385" s="16"/>
      <c r="CV385" s="16"/>
      <c r="CW385" s="16"/>
      <c r="CX385" s="16"/>
      <c r="CY385" s="16"/>
      <c r="CZ385" s="16"/>
      <c r="DA385" s="16"/>
      <c r="DB385" s="16"/>
      <c r="DC385" s="16"/>
      <c r="DD385" s="16"/>
      <c r="DE385" s="16"/>
    </row>
    <row r="386" s="2" customFormat="1" ht="56.25" spans="1:109">
      <c r="A386" s="20">
        <v>381</v>
      </c>
      <c r="B386" s="20" t="s">
        <v>102</v>
      </c>
      <c r="C386" s="20" t="s">
        <v>114</v>
      </c>
      <c r="D386" s="82" t="s">
        <v>204</v>
      </c>
      <c r="E386" s="82" t="s">
        <v>1747</v>
      </c>
      <c r="F386" s="82" t="s">
        <v>1794</v>
      </c>
      <c r="G386" s="82" t="s">
        <v>1795</v>
      </c>
      <c r="H386" s="82" t="s">
        <v>169</v>
      </c>
      <c r="I386" s="82" t="s">
        <v>1796</v>
      </c>
      <c r="J386" s="76">
        <v>20260510</v>
      </c>
      <c r="K386" s="76">
        <v>20260530</v>
      </c>
      <c r="L386" s="82" t="s">
        <v>1794</v>
      </c>
      <c r="M386" s="76" t="s">
        <v>1797</v>
      </c>
      <c r="N386" s="116">
        <v>5</v>
      </c>
      <c r="O386" s="116">
        <v>5</v>
      </c>
      <c r="P386" s="76">
        <v>0</v>
      </c>
      <c r="Q386" s="73">
        <v>1</v>
      </c>
      <c r="R386" s="73">
        <v>28</v>
      </c>
      <c r="S386" s="73">
        <v>96</v>
      </c>
      <c r="T386" s="73">
        <v>1</v>
      </c>
      <c r="U386" s="73">
        <v>3</v>
      </c>
      <c r="V386" s="73">
        <v>10</v>
      </c>
      <c r="W386" s="106" t="s">
        <v>1798</v>
      </c>
      <c r="X386" s="20" t="s">
        <v>1768</v>
      </c>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row>
    <row r="387" s="2" customFormat="1" ht="33.75" spans="1:109">
      <c r="A387" s="20">
        <v>382</v>
      </c>
      <c r="B387" s="82" t="s">
        <v>133</v>
      </c>
      <c r="C387" s="82" t="s">
        <v>134</v>
      </c>
      <c r="D387" s="20" t="s">
        <v>165</v>
      </c>
      <c r="E387" s="82" t="s">
        <v>1747</v>
      </c>
      <c r="F387" s="82" t="s">
        <v>1794</v>
      </c>
      <c r="G387" s="82" t="s">
        <v>1799</v>
      </c>
      <c r="H387" s="82" t="s">
        <v>169</v>
      </c>
      <c r="I387" s="82" t="s">
        <v>1800</v>
      </c>
      <c r="J387" s="76">
        <v>20260510</v>
      </c>
      <c r="K387" s="76">
        <v>20260530</v>
      </c>
      <c r="L387" s="82" t="s">
        <v>1794</v>
      </c>
      <c r="M387" s="76" t="s">
        <v>1801</v>
      </c>
      <c r="N387" s="116">
        <v>3.5</v>
      </c>
      <c r="O387" s="116">
        <v>3.5</v>
      </c>
      <c r="P387" s="76">
        <v>0</v>
      </c>
      <c r="Q387" s="73">
        <v>1</v>
      </c>
      <c r="R387" s="73">
        <v>25</v>
      </c>
      <c r="S387" s="73">
        <v>78</v>
      </c>
      <c r="T387" s="73">
        <v>1</v>
      </c>
      <c r="U387" s="73">
        <v>2</v>
      </c>
      <c r="V387" s="73">
        <v>7</v>
      </c>
      <c r="W387" s="106" t="s">
        <v>1802</v>
      </c>
      <c r="X387" s="20" t="s">
        <v>1763</v>
      </c>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6"/>
      <c r="CW387" s="16"/>
      <c r="CX387" s="16"/>
      <c r="CY387" s="16"/>
      <c r="CZ387" s="16"/>
      <c r="DA387" s="16"/>
      <c r="DB387" s="16"/>
      <c r="DC387" s="16"/>
      <c r="DD387" s="16"/>
      <c r="DE387" s="16"/>
    </row>
    <row r="388" s="2" customFormat="1" ht="56.25" spans="1:109">
      <c r="A388" s="20">
        <v>383</v>
      </c>
      <c r="B388" s="20" t="s">
        <v>102</v>
      </c>
      <c r="C388" s="20" t="s">
        <v>114</v>
      </c>
      <c r="D388" s="82" t="s">
        <v>204</v>
      </c>
      <c r="E388" s="82" t="s">
        <v>1747</v>
      </c>
      <c r="F388" s="82" t="s">
        <v>1794</v>
      </c>
      <c r="G388" s="82" t="s">
        <v>1803</v>
      </c>
      <c r="H388" s="82" t="s">
        <v>169</v>
      </c>
      <c r="I388" s="82" t="s">
        <v>1804</v>
      </c>
      <c r="J388" s="76">
        <v>20260510</v>
      </c>
      <c r="K388" s="76">
        <v>20260530</v>
      </c>
      <c r="L388" s="82" t="s">
        <v>1794</v>
      </c>
      <c r="M388" s="76" t="s">
        <v>1805</v>
      </c>
      <c r="N388" s="116">
        <v>3</v>
      </c>
      <c r="O388" s="116">
        <v>3</v>
      </c>
      <c r="P388" s="76">
        <v>0</v>
      </c>
      <c r="Q388" s="73">
        <v>1</v>
      </c>
      <c r="R388" s="73">
        <v>22</v>
      </c>
      <c r="S388" s="73">
        <v>48</v>
      </c>
      <c r="T388" s="73">
        <v>1</v>
      </c>
      <c r="U388" s="73">
        <v>2</v>
      </c>
      <c r="V388" s="73">
        <v>5</v>
      </c>
      <c r="W388" s="106" t="s">
        <v>1806</v>
      </c>
      <c r="X388" s="20" t="s">
        <v>1768</v>
      </c>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c r="CD388" s="16"/>
      <c r="CE388" s="16"/>
      <c r="CF388" s="16"/>
      <c r="CG388" s="16"/>
      <c r="CH388" s="16"/>
      <c r="CI388" s="16"/>
      <c r="CJ388" s="16"/>
      <c r="CK388" s="16"/>
      <c r="CL388" s="16"/>
      <c r="CM388" s="16"/>
      <c r="CN388" s="16"/>
      <c r="CO388" s="16"/>
      <c r="CP388" s="16"/>
      <c r="CQ388" s="16"/>
      <c r="CR388" s="16"/>
      <c r="CS388" s="16"/>
      <c r="CT388" s="16"/>
      <c r="CU388" s="16"/>
      <c r="CV388" s="16"/>
      <c r="CW388" s="16"/>
      <c r="CX388" s="16"/>
      <c r="CY388" s="16"/>
      <c r="CZ388" s="16"/>
      <c r="DA388" s="16"/>
      <c r="DB388" s="16"/>
      <c r="DC388" s="16"/>
      <c r="DD388" s="16"/>
      <c r="DE388" s="16"/>
    </row>
    <row r="389" s="2" customFormat="1" ht="78.75" spans="1:109">
      <c r="A389" s="20">
        <v>384</v>
      </c>
      <c r="B389" s="20" t="s">
        <v>102</v>
      </c>
      <c r="C389" s="20" t="s">
        <v>114</v>
      </c>
      <c r="D389" s="82" t="s">
        <v>204</v>
      </c>
      <c r="E389" s="82" t="s">
        <v>1747</v>
      </c>
      <c r="F389" s="82" t="s">
        <v>1794</v>
      </c>
      <c r="G389" s="82" t="s">
        <v>1807</v>
      </c>
      <c r="H389" s="82" t="s">
        <v>169</v>
      </c>
      <c r="I389" s="82" t="s">
        <v>1808</v>
      </c>
      <c r="J389" s="76">
        <v>20260510</v>
      </c>
      <c r="K389" s="76">
        <v>20260530</v>
      </c>
      <c r="L389" s="82" t="s">
        <v>1794</v>
      </c>
      <c r="M389" s="76" t="s">
        <v>1809</v>
      </c>
      <c r="N389" s="116">
        <v>6</v>
      </c>
      <c r="O389" s="116">
        <v>6</v>
      </c>
      <c r="P389" s="76">
        <v>0</v>
      </c>
      <c r="Q389" s="73">
        <v>1</v>
      </c>
      <c r="R389" s="73">
        <v>85</v>
      </c>
      <c r="S389" s="73">
        <v>266</v>
      </c>
      <c r="T389" s="73">
        <v>1</v>
      </c>
      <c r="U389" s="73">
        <v>3</v>
      </c>
      <c r="V389" s="73">
        <v>10</v>
      </c>
      <c r="W389" s="106" t="s">
        <v>1810</v>
      </c>
      <c r="X389" s="20" t="s">
        <v>1768</v>
      </c>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c r="CD389" s="16"/>
      <c r="CE389" s="16"/>
      <c r="CF389" s="16"/>
      <c r="CG389" s="16"/>
      <c r="CH389" s="16"/>
      <c r="CI389" s="16"/>
      <c r="CJ389" s="16"/>
      <c r="CK389" s="16"/>
      <c r="CL389" s="16"/>
      <c r="CM389" s="16"/>
      <c r="CN389" s="16"/>
      <c r="CO389" s="16"/>
      <c r="CP389" s="16"/>
      <c r="CQ389" s="16"/>
      <c r="CR389" s="16"/>
      <c r="CS389" s="16"/>
      <c r="CT389" s="16"/>
      <c r="CU389" s="16"/>
      <c r="CV389" s="16"/>
      <c r="CW389" s="16"/>
      <c r="CX389" s="16"/>
      <c r="CY389" s="16"/>
      <c r="CZ389" s="16"/>
      <c r="DA389" s="16"/>
      <c r="DB389" s="16"/>
      <c r="DC389" s="16"/>
      <c r="DD389" s="16"/>
      <c r="DE389" s="16"/>
    </row>
    <row r="390" s="2" customFormat="1" ht="78.75" spans="1:109">
      <c r="A390" s="20">
        <v>385</v>
      </c>
      <c r="B390" s="20" t="s">
        <v>102</v>
      </c>
      <c r="C390" s="20" t="s">
        <v>114</v>
      </c>
      <c r="D390" s="82" t="s">
        <v>204</v>
      </c>
      <c r="E390" s="82" t="s">
        <v>1747</v>
      </c>
      <c r="F390" s="82" t="s">
        <v>1794</v>
      </c>
      <c r="G390" s="82" t="s">
        <v>1811</v>
      </c>
      <c r="H390" s="82" t="s">
        <v>117</v>
      </c>
      <c r="I390" s="82" t="s">
        <v>1812</v>
      </c>
      <c r="J390" s="76">
        <v>20260510</v>
      </c>
      <c r="K390" s="76">
        <v>20260530</v>
      </c>
      <c r="L390" s="82" t="s">
        <v>1794</v>
      </c>
      <c r="M390" s="76" t="s">
        <v>1813</v>
      </c>
      <c r="N390" s="116">
        <v>3</v>
      </c>
      <c r="O390" s="116">
        <v>3</v>
      </c>
      <c r="P390" s="76">
        <v>0</v>
      </c>
      <c r="Q390" s="73">
        <v>1</v>
      </c>
      <c r="R390" s="73">
        <v>95</v>
      </c>
      <c r="S390" s="73">
        <v>276</v>
      </c>
      <c r="T390" s="73">
        <v>1</v>
      </c>
      <c r="U390" s="73">
        <v>4</v>
      </c>
      <c r="V390" s="73">
        <v>10</v>
      </c>
      <c r="W390" s="106" t="s">
        <v>1814</v>
      </c>
      <c r="X390" s="20" t="s">
        <v>1768</v>
      </c>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c r="DA390" s="16"/>
      <c r="DB390" s="16"/>
      <c r="DC390" s="16"/>
      <c r="DD390" s="16"/>
      <c r="DE390" s="16"/>
    </row>
    <row r="391" s="2" customFormat="1" ht="33.75" spans="1:109">
      <c r="A391" s="20">
        <v>386</v>
      </c>
      <c r="B391" s="82" t="s">
        <v>133</v>
      </c>
      <c r="C391" s="82" t="s">
        <v>134</v>
      </c>
      <c r="D391" s="20" t="s">
        <v>165</v>
      </c>
      <c r="E391" s="82" t="s">
        <v>1747</v>
      </c>
      <c r="F391" s="82" t="s">
        <v>1794</v>
      </c>
      <c r="G391" s="82" t="s">
        <v>1815</v>
      </c>
      <c r="H391" s="82" t="s">
        <v>169</v>
      </c>
      <c r="I391" s="82" t="s">
        <v>1816</v>
      </c>
      <c r="J391" s="76">
        <v>20260510</v>
      </c>
      <c r="K391" s="76">
        <v>20260530</v>
      </c>
      <c r="L391" s="82" t="s">
        <v>1794</v>
      </c>
      <c r="M391" s="76" t="s">
        <v>1817</v>
      </c>
      <c r="N391" s="116">
        <v>2</v>
      </c>
      <c r="O391" s="116">
        <v>2</v>
      </c>
      <c r="P391" s="76">
        <v>0</v>
      </c>
      <c r="Q391" s="73">
        <v>1</v>
      </c>
      <c r="R391" s="73">
        <v>25</v>
      </c>
      <c r="S391" s="73">
        <v>84</v>
      </c>
      <c r="T391" s="73">
        <v>1</v>
      </c>
      <c r="U391" s="73">
        <v>2</v>
      </c>
      <c r="V391" s="73">
        <v>5</v>
      </c>
      <c r="W391" s="106" t="s">
        <v>1818</v>
      </c>
      <c r="X391" s="20" t="s">
        <v>1763</v>
      </c>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c r="CD391" s="16"/>
      <c r="CE391" s="16"/>
      <c r="CF391" s="16"/>
      <c r="CG391" s="16"/>
      <c r="CH391" s="16"/>
      <c r="CI391" s="16"/>
      <c r="CJ391" s="16"/>
      <c r="CK391" s="16"/>
      <c r="CL391" s="16"/>
      <c r="CM391" s="16"/>
      <c r="CN391" s="16"/>
      <c r="CO391" s="16"/>
      <c r="CP391" s="16"/>
      <c r="CQ391" s="16"/>
      <c r="CR391" s="16"/>
      <c r="CS391" s="16"/>
      <c r="CT391" s="16"/>
      <c r="CU391" s="16"/>
      <c r="CV391" s="16"/>
      <c r="CW391" s="16"/>
      <c r="CX391" s="16"/>
      <c r="CY391" s="16"/>
      <c r="CZ391" s="16"/>
      <c r="DA391" s="16"/>
      <c r="DB391" s="16"/>
      <c r="DC391" s="16"/>
      <c r="DD391" s="16"/>
      <c r="DE391" s="16"/>
    </row>
    <row r="392" s="2" customFormat="1" ht="56.25" spans="1:109">
      <c r="A392" s="20">
        <v>387</v>
      </c>
      <c r="B392" s="82" t="s">
        <v>133</v>
      </c>
      <c r="C392" s="82" t="s">
        <v>134</v>
      </c>
      <c r="D392" s="20" t="s">
        <v>165</v>
      </c>
      <c r="E392" s="82" t="s">
        <v>1747</v>
      </c>
      <c r="F392" s="82" t="s">
        <v>1794</v>
      </c>
      <c r="G392" s="82" t="s">
        <v>1819</v>
      </c>
      <c r="H392" s="82" t="s">
        <v>169</v>
      </c>
      <c r="I392" s="82" t="s">
        <v>1820</v>
      </c>
      <c r="J392" s="76">
        <v>20260510</v>
      </c>
      <c r="K392" s="76">
        <v>20260530</v>
      </c>
      <c r="L392" s="82" t="s">
        <v>1794</v>
      </c>
      <c r="M392" s="76" t="s">
        <v>1821</v>
      </c>
      <c r="N392" s="116">
        <v>8</v>
      </c>
      <c r="O392" s="116">
        <v>8</v>
      </c>
      <c r="P392" s="76">
        <v>0</v>
      </c>
      <c r="Q392" s="73">
        <v>1</v>
      </c>
      <c r="R392" s="73">
        <v>29</v>
      </c>
      <c r="S392" s="73">
        <v>95</v>
      </c>
      <c r="T392" s="73">
        <v>1</v>
      </c>
      <c r="U392" s="73">
        <v>3</v>
      </c>
      <c r="V392" s="73">
        <v>8</v>
      </c>
      <c r="W392" s="106" t="s">
        <v>1822</v>
      </c>
      <c r="X392" s="20" t="s">
        <v>1763</v>
      </c>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c r="CD392" s="16"/>
      <c r="CE392" s="16"/>
      <c r="CF392" s="16"/>
      <c r="CG392" s="16"/>
      <c r="CH392" s="16"/>
      <c r="CI392" s="16"/>
      <c r="CJ392" s="16"/>
      <c r="CK392" s="16"/>
      <c r="CL392" s="16"/>
      <c r="CM392" s="16"/>
      <c r="CN392" s="16"/>
      <c r="CO392" s="16"/>
      <c r="CP392" s="16"/>
      <c r="CQ392" s="16"/>
      <c r="CR392" s="16"/>
      <c r="CS392" s="16"/>
      <c r="CT392" s="16"/>
      <c r="CU392" s="16"/>
      <c r="CV392" s="16"/>
      <c r="CW392" s="16"/>
      <c r="CX392" s="16"/>
      <c r="CY392" s="16"/>
      <c r="CZ392" s="16"/>
      <c r="DA392" s="16"/>
      <c r="DB392" s="16"/>
      <c r="DC392" s="16"/>
      <c r="DD392" s="16"/>
      <c r="DE392" s="16"/>
    </row>
    <row r="393" s="2" customFormat="1" ht="67.5" spans="1:109">
      <c r="A393" s="20">
        <v>388</v>
      </c>
      <c r="B393" s="82" t="s">
        <v>133</v>
      </c>
      <c r="C393" s="82" t="s">
        <v>1192</v>
      </c>
      <c r="D393" s="82" t="s">
        <v>1193</v>
      </c>
      <c r="E393" s="82" t="s">
        <v>1747</v>
      </c>
      <c r="F393" s="82" t="s">
        <v>1794</v>
      </c>
      <c r="G393" s="82" t="s">
        <v>1823</v>
      </c>
      <c r="H393" s="82" t="s">
        <v>169</v>
      </c>
      <c r="I393" s="82" t="s">
        <v>1824</v>
      </c>
      <c r="J393" s="76">
        <v>20260510</v>
      </c>
      <c r="K393" s="76">
        <v>20260630</v>
      </c>
      <c r="L393" s="82" t="s">
        <v>1794</v>
      </c>
      <c r="M393" s="76" t="s">
        <v>1825</v>
      </c>
      <c r="N393" s="116">
        <v>5</v>
      </c>
      <c r="O393" s="116">
        <v>5</v>
      </c>
      <c r="P393" s="76">
        <v>0</v>
      </c>
      <c r="Q393" s="73">
        <v>1</v>
      </c>
      <c r="R393" s="73">
        <v>65</v>
      </c>
      <c r="S393" s="73">
        <v>285</v>
      </c>
      <c r="T393" s="73">
        <v>1</v>
      </c>
      <c r="U393" s="73">
        <v>4</v>
      </c>
      <c r="V393" s="73">
        <v>13</v>
      </c>
      <c r="W393" s="106" t="s">
        <v>1826</v>
      </c>
      <c r="X393" s="20" t="s">
        <v>1827</v>
      </c>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c r="CD393" s="16"/>
      <c r="CE393" s="16"/>
      <c r="CF393" s="16"/>
      <c r="CG393" s="16"/>
      <c r="CH393" s="16"/>
      <c r="CI393" s="16"/>
      <c r="CJ393" s="16"/>
      <c r="CK393" s="16"/>
      <c r="CL393" s="16"/>
      <c r="CM393" s="16"/>
      <c r="CN393" s="16"/>
      <c r="CO393" s="16"/>
      <c r="CP393" s="16"/>
      <c r="CQ393" s="16"/>
      <c r="CR393" s="16"/>
      <c r="CS393" s="16"/>
      <c r="CT393" s="16"/>
      <c r="CU393" s="16"/>
      <c r="CV393" s="16"/>
      <c r="CW393" s="16"/>
      <c r="CX393" s="16"/>
      <c r="CY393" s="16"/>
      <c r="CZ393" s="16"/>
      <c r="DA393" s="16"/>
      <c r="DB393" s="16"/>
      <c r="DC393" s="16"/>
      <c r="DD393" s="16"/>
      <c r="DE393" s="16"/>
    </row>
    <row r="394" s="2" customFormat="1" ht="78.75" spans="1:109">
      <c r="A394" s="20">
        <v>389</v>
      </c>
      <c r="B394" s="82" t="s">
        <v>133</v>
      </c>
      <c r="C394" s="82" t="s">
        <v>1192</v>
      </c>
      <c r="D394" s="82" t="s">
        <v>1828</v>
      </c>
      <c r="E394" s="82" t="s">
        <v>1747</v>
      </c>
      <c r="F394" s="82" t="s">
        <v>1794</v>
      </c>
      <c r="G394" s="82" t="s">
        <v>1829</v>
      </c>
      <c r="H394" s="82" t="s">
        <v>169</v>
      </c>
      <c r="I394" s="82" t="s">
        <v>1824</v>
      </c>
      <c r="J394" s="76">
        <v>20260510</v>
      </c>
      <c r="K394" s="76">
        <v>20260630</v>
      </c>
      <c r="L394" s="82" t="s">
        <v>1794</v>
      </c>
      <c r="M394" s="76" t="s">
        <v>1830</v>
      </c>
      <c r="N394" s="116">
        <v>15</v>
      </c>
      <c r="O394" s="116">
        <v>15</v>
      </c>
      <c r="P394" s="76">
        <v>0</v>
      </c>
      <c r="Q394" s="73">
        <v>1</v>
      </c>
      <c r="R394" s="73">
        <v>65</v>
      </c>
      <c r="S394" s="73">
        <v>285</v>
      </c>
      <c r="T394" s="73">
        <v>1</v>
      </c>
      <c r="U394" s="73">
        <v>4</v>
      </c>
      <c r="V394" s="73">
        <v>13</v>
      </c>
      <c r="W394" s="106" t="s">
        <v>1831</v>
      </c>
      <c r="X394" s="20" t="s">
        <v>1827</v>
      </c>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c r="CD394" s="16"/>
      <c r="CE394" s="16"/>
      <c r="CF394" s="16"/>
      <c r="CG394" s="16"/>
      <c r="CH394" s="16"/>
      <c r="CI394" s="16"/>
      <c r="CJ394" s="16"/>
      <c r="CK394" s="16"/>
      <c r="CL394" s="16"/>
      <c r="CM394" s="16"/>
      <c r="CN394" s="16"/>
      <c r="CO394" s="16"/>
      <c r="CP394" s="16"/>
      <c r="CQ394" s="16"/>
      <c r="CR394" s="16"/>
      <c r="CS394" s="16"/>
      <c r="CT394" s="16"/>
      <c r="CU394" s="16"/>
      <c r="CV394" s="16"/>
      <c r="CW394" s="16"/>
      <c r="CX394" s="16"/>
      <c r="CY394" s="16"/>
      <c r="CZ394" s="16"/>
      <c r="DA394" s="16"/>
      <c r="DB394" s="16"/>
      <c r="DC394" s="16"/>
      <c r="DD394" s="16"/>
      <c r="DE394" s="16"/>
    </row>
    <row r="395" s="2" customFormat="1" ht="67.5" spans="1:109">
      <c r="A395" s="20">
        <v>390</v>
      </c>
      <c r="B395" s="82" t="s">
        <v>102</v>
      </c>
      <c r="C395" s="82" t="s">
        <v>126</v>
      </c>
      <c r="D395" s="82" t="s">
        <v>127</v>
      </c>
      <c r="E395" s="82" t="s">
        <v>1747</v>
      </c>
      <c r="F395" s="82" t="s">
        <v>1794</v>
      </c>
      <c r="G395" s="82" t="s">
        <v>1832</v>
      </c>
      <c r="H395" s="82" t="s">
        <v>117</v>
      </c>
      <c r="I395" s="82" t="s">
        <v>1794</v>
      </c>
      <c r="J395" s="76">
        <v>2026.02</v>
      </c>
      <c r="K395" s="76">
        <v>202603</v>
      </c>
      <c r="L395" s="82" t="s">
        <v>1794</v>
      </c>
      <c r="M395" s="76" t="s">
        <v>1833</v>
      </c>
      <c r="N395" s="116">
        <v>20</v>
      </c>
      <c r="O395" s="116">
        <v>20</v>
      </c>
      <c r="P395" s="76">
        <v>0</v>
      </c>
      <c r="Q395" s="73">
        <v>1</v>
      </c>
      <c r="R395" s="73">
        <v>20</v>
      </c>
      <c r="S395" s="73">
        <v>72</v>
      </c>
      <c r="T395" s="73">
        <v>1</v>
      </c>
      <c r="U395" s="73">
        <v>5</v>
      </c>
      <c r="V395" s="73">
        <v>17</v>
      </c>
      <c r="W395" s="106" t="s">
        <v>1834</v>
      </c>
      <c r="X395" s="20" t="s">
        <v>1835</v>
      </c>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c r="CD395" s="16"/>
      <c r="CE395" s="16"/>
      <c r="CF395" s="16"/>
      <c r="CG395" s="16"/>
      <c r="CH395" s="16"/>
      <c r="CI395" s="16"/>
      <c r="CJ395" s="16"/>
      <c r="CK395" s="16"/>
      <c r="CL395" s="16"/>
      <c r="CM395" s="16"/>
      <c r="CN395" s="16"/>
      <c r="CO395" s="16"/>
      <c r="CP395" s="16"/>
      <c r="CQ395" s="16"/>
      <c r="CR395" s="16"/>
      <c r="CS395" s="16"/>
      <c r="CT395" s="16"/>
      <c r="CU395" s="16"/>
      <c r="CV395" s="16"/>
      <c r="CW395" s="16"/>
      <c r="CX395" s="16"/>
      <c r="CY395" s="16"/>
      <c r="CZ395" s="16"/>
      <c r="DA395" s="16"/>
      <c r="DB395" s="16"/>
      <c r="DC395" s="16"/>
      <c r="DD395" s="16"/>
      <c r="DE395" s="16"/>
    </row>
    <row r="396" s="2" customFormat="1" ht="33.75" spans="1:109">
      <c r="A396" s="20">
        <v>391</v>
      </c>
      <c r="B396" s="82" t="s">
        <v>102</v>
      </c>
      <c r="C396" s="20" t="s">
        <v>114</v>
      </c>
      <c r="D396" s="82" t="s">
        <v>204</v>
      </c>
      <c r="E396" s="82" t="s">
        <v>1747</v>
      </c>
      <c r="F396" s="82" t="s">
        <v>1836</v>
      </c>
      <c r="G396" s="82" t="s">
        <v>1837</v>
      </c>
      <c r="H396" s="82" t="s">
        <v>206</v>
      </c>
      <c r="I396" s="82" t="s">
        <v>1838</v>
      </c>
      <c r="J396" s="76">
        <v>2026.5</v>
      </c>
      <c r="K396" s="76">
        <v>2026.8</v>
      </c>
      <c r="L396" s="82" t="s">
        <v>1836</v>
      </c>
      <c r="M396" s="76" t="s">
        <v>1839</v>
      </c>
      <c r="N396" s="116">
        <v>3</v>
      </c>
      <c r="O396" s="116">
        <v>3</v>
      </c>
      <c r="P396" s="76">
        <v>0</v>
      </c>
      <c r="Q396" s="73">
        <v>1</v>
      </c>
      <c r="R396" s="73">
        <v>28</v>
      </c>
      <c r="S396" s="73">
        <v>98</v>
      </c>
      <c r="T396" s="73">
        <v>1</v>
      </c>
      <c r="U396" s="73">
        <v>2</v>
      </c>
      <c r="V396" s="73">
        <v>8</v>
      </c>
      <c r="W396" s="106" t="s">
        <v>1840</v>
      </c>
      <c r="X396" s="20" t="s">
        <v>1768</v>
      </c>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row>
    <row r="397" s="2" customFormat="1" ht="33.75" spans="1:109">
      <c r="A397" s="20">
        <v>392</v>
      </c>
      <c r="B397" s="82" t="s">
        <v>133</v>
      </c>
      <c r="C397" s="82" t="s">
        <v>134</v>
      </c>
      <c r="D397" s="20" t="s">
        <v>165</v>
      </c>
      <c r="E397" s="82" t="s">
        <v>1747</v>
      </c>
      <c r="F397" s="82" t="s">
        <v>1836</v>
      </c>
      <c r="G397" s="82" t="s">
        <v>1841</v>
      </c>
      <c r="H397" s="82" t="s">
        <v>117</v>
      </c>
      <c r="I397" s="82" t="s">
        <v>1842</v>
      </c>
      <c r="J397" s="76">
        <v>2026.5</v>
      </c>
      <c r="K397" s="76">
        <v>2026.9</v>
      </c>
      <c r="L397" s="82" t="s">
        <v>1836</v>
      </c>
      <c r="M397" s="76" t="s">
        <v>1843</v>
      </c>
      <c r="N397" s="116">
        <v>18</v>
      </c>
      <c r="O397" s="116">
        <v>18</v>
      </c>
      <c r="P397" s="76">
        <v>0</v>
      </c>
      <c r="Q397" s="73">
        <v>1</v>
      </c>
      <c r="R397" s="73">
        <v>32</v>
      </c>
      <c r="S397" s="73">
        <v>112</v>
      </c>
      <c r="T397" s="73">
        <v>1</v>
      </c>
      <c r="U397" s="73">
        <v>1</v>
      </c>
      <c r="V397" s="73">
        <v>1</v>
      </c>
      <c r="W397" s="106" t="s">
        <v>1844</v>
      </c>
      <c r="X397" s="20" t="s">
        <v>1763</v>
      </c>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CY397" s="16"/>
      <c r="CZ397" s="16"/>
      <c r="DA397" s="16"/>
      <c r="DB397" s="16"/>
      <c r="DC397" s="16"/>
      <c r="DD397" s="16"/>
      <c r="DE397" s="16"/>
    </row>
    <row r="398" s="2" customFormat="1" ht="33.75" spans="1:109">
      <c r="A398" s="20">
        <v>393</v>
      </c>
      <c r="B398" s="82" t="s">
        <v>133</v>
      </c>
      <c r="C398" s="82" t="s">
        <v>134</v>
      </c>
      <c r="D398" s="20" t="s">
        <v>165</v>
      </c>
      <c r="E398" s="82" t="s">
        <v>1747</v>
      </c>
      <c r="F398" s="82" t="s">
        <v>1836</v>
      </c>
      <c r="G398" s="82" t="s">
        <v>1845</v>
      </c>
      <c r="H398" s="82" t="s">
        <v>117</v>
      </c>
      <c r="I398" s="82" t="s">
        <v>1846</v>
      </c>
      <c r="J398" s="76">
        <v>2026.5</v>
      </c>
      <c r="K398" s="76">
        <v>2026.9</v>
      </c>
      <c r="L398" s="82" t="s">
        <v>1836</v>
      </c>
      <c r="M398" s="76" t="s">
        <v>1847</v>
      </c>
      <c r="N398" s="116">
        <v>23</v>
      </c>
      <c r="O398" s="116">
        <v>23</v>
      </c>
      <c r="P398" s="76">
        <v>0</v>
      </c>
      <c r="Q398" s="73">
        <v>1</v>
      </c>
      <c r="R398" s="73">
        <v>41</v>
      </c>
      <c r="S398" s="73">
        <v>152</v>
      </c>
      <c r="T398" s="73">
        <v>1</v>
      </c>
      <c r="U398" s="73">
        <v>3</v>
      </c>
      <c r="V398" s="73">
        <v>6</v>
      </c>
      <c r="W398" s="106" t="s">
        <v>1848</v>
      </c>
      <c r="X398" s="20" t="s">
        <v>1763</v>
      </c>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c r="DA398" s="16"/>
      <c r="DB398" s="16"/>
      <c r="DC398" s="16"/>
      <c r="DD398" s="16"/>
      <c r="DE398" s="16"/>
    </row>
    <row r="399" s="2" customFormat="1" ht="33.75" spans="1:109">
      <c r="A399" s="20">
        <v>394</v>
      </c>
      <c r="B399" s="82" t="s">
        <v>102</v>
      </c>
      <c r="C399" s="20" t="s">
        <v>114</v>
      </c>
      <c r="D399" s="82" t="s">
        <v>204</v>
      </c>
      <c r="E399" s="82" t="s">
        <v>1747</v>
      </c>
      <c r="F399" s="82" t="s">
        <v>1849</v>
      </c>
      <c r="G399" s="82" t="s">
        <v>1850</v>
      </c>
      <c r="H399" s="82" t="s">
        <v>117</v>
      </c>
      <c r="I399" s="82" t="s">
        <v>1851</v>
      </c>
      <c r="J399" s="117" t="s">
        <v>728</v>
      </c>
      <c r="K399" s="117" t="s">
        <v>1643</v>
      </c>
      <c r="L399" s="82" t="s">
        <v>1852</v>
      </c>
      <c r="M399" s="76" t="s">
        <v>1853</v>
      </c>
      <c r="N399" s="116">
        <v>3.64</v>
      </c>
      <c r="O399" s="116">
        <v>3</v>
      </c>
      <c r="P399" s="76">
        <v>0.64</v>
      </c>
      <c r="Q399" s="73">
        <v>1</v>
      </c>
      <c r="R399" s="73">
        <v>18</v>
      </c>
      <c r="S399" s="73">
        <v>51</v>
      </c>
      <c r="T399" s="73">
        <v>1</v>
      </c>
      <c r="U399" s="73">
        <v>3</v>
      </c>
      <c r="V399" s="73">
        <v>5</v>
      </c>
      <c r="W399" s="106" t="s">
        <v>1854</v>
      </c>
      <c r="X399" s="20" t="s">
        <v>1768</v>
      </c>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c r="CD399" s="16"/>
      <c r="CE399" s="16"/>
      <c r="CF399" s="16"/>
      <c r="CG399" s="16"/>
      <c r="CH399" s="16"/>
      <c r="CI399" s="16"/>
      <c r="CJ399" s="16"/>
      <c r="CK399" s="16"/>
      <c r="CL399" s="16"/>
      <c r="CM399" s="16"/>
      <c r="CN399" s="16"/>
      <c r="CO399" s="16"/>
      <c r="CP399" s="16"/>
      <c r="CQ399" s="16"/>
      <c r="CR399" s="16"/>
      <c r="CS399" s="16"/>
      <c r="CT399" s="16"/>
      <c r="CU399" s="16"/>
      <c r="CV399" s="16"/>
      <c r="CW399" s="16"/>
      <c r="CX399" s="16"/>
      <c r="CY399" s="16"/>
      <c r="CZ399" s="16"/>
      <c r="DA399" s="16"/>
      <c r="DB399" s="16"/>
      <c r="DC399" s="16"/>
      <c r="DD399" s="16"/>
      <c r="DE399" s="16"/>
    </row>
    <row r="400" s="2" customFormat="1" ht="33.75" spans="1:109">
      <c r="A400" s="20">
        <v>395</v>
      </c>
      <c r="B400" s="82" t="s">
        <v>102</v>
      </c>
      <c r="C400" s="20" t="s">
        <v>114</v>
      </c>
      <c r="D400" s="82" t="s">
        <v>204</v>
      </c>
      <c r="E400" s="82" t="s">
        <v>1747</v>
      </c>
      <c r="F400" s="82" t="s">
        <v>1849</v>
      </c>
      <c r="G400" s="82" t="s">
        <v>1855</v>
      </c>
      <c r="H400" s="82" t="s">
        <v>117</v>
      </c>
      <c r="I400" s="82" t="s">
        <v>1856</v>
      </c>
      <c r="J400" s="117" t="s">
        <v>728</v>
      </c>
      <c r="K400" s="117" t="s">
        <v>1643</v>
      </c>
      <c r="L400" s="82" t="s">
        <v>1852</v>
      </c>
      <c r="M400" s="76" t="s">
        <v>1857</v>
      </c>
      <c r="N400" s="116">
        <v>7</v>
      </c>
      <c r="O400" s="116">
        <v>7</v>
      </c>
      <c r="P400" s="76">
        <v>0</v>
      </c>
      <c r="Q400" s="73">
        <v>1</v>
      </c>
      <c r="R400" s="73">
        <v>30</v>
      </c>
      <c r="S400" s="73">
        <v>102</v>
      </c>
      <c r="T400" s="73">
        <v>1</v>
      </c>
      <c r="U400" s="73">
        <v>2</v>
      </c>
      <c r="V400" s="73">
        <v>8</v>
      </c>
      <c r="W400" s="106" t="s">
        <v>1858</v>
      </c>
      <c r="X400" s="20" t="s">
        <v>1768</v>
      </c>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c r="CD400" s="16"/>
      <c r="CE400" s="16"/>
      <c r="CF400" s="16"/>
      <c r="CG400" s="16"/>
      <c r="CH400" s="16"/>
      <c r="CI400" s="16"/>
      <c r="CJ400" s="16"/>
      <c r="CK400" s="16"/>
      <c r="CL400" s="16"/>
      <c r="CM400" s="16"/>
      <c r="CN400" s="16"/>
      <c r="CO400" s="16"/>
      <c r="CP400" s="16"/>
      <c r="CQ400" s="16"/>
      <c r="CR400" s="16"/>
      <c r="CS400" s="16"/>
      <c r="CT400" s="16"/>
      <c r="CU400" s="16"/>
      <c r="CV400" s="16"/>
      <c r="CW400" s="16"/>
      <c r="CX400" s="16"/>
      <c r="CY400" s="16"/>
      <c r="CZ400" s="16"/>
      <c r="DA400" s="16"/>
      <c r="DB400" s="16"/>
      <c r="DC400" s="16"/>
      <c r="DD400" s="16"/>
      <c r="DE400" s="16"/>
    </row>
    <row r="401" s="2" customFormat="1" ht="33.75" spans="1:109">
      <c r="A401" s="20">
        <v>396</v>
      </c>
      <c r="B401" s="82" t="s">
        <v>102</v>
      </c>
      <c r="C401" s="20" t="s">
        <v>114</v>
      </c>
      <c r="D401" s="82" t="s">
        <v>204</v>
      </c>
      <c r="E401" s="82" t="s">
        <v>1747</v>
      </c>
      <c r="F401" s="82" t="s">
        <v>1849</v>
      </c>
      <c r="G401" s="82" t="s">
        <v>1859</v>
      </c>
      <c r="H401" s="82" t="s">
        <v>117</v>
      </c>
      <c r="I401" s="82" t="s">
        <v>1860</v>
      </c>
      <c r="J401" s="117" t="s">
        <v>728</v>
      </c>
      <c r="K401" s="117" t="s">
        <v>1643</v>
      </c>
      <c r="L401" s="82" t="s">
        <v>1852</v>
      </c>
      <c r="M401" s="76" t="s">
        <v>1857</v>
      </c>
      <c r="N401" s="116">
        <v>9.4</v>
      </c>
      <c r="O401" s="116">
        <v>9</v>
      </c>
      <c r="P401" s="76">
        <v>0.4</v>
      </c>
      <c r="Q401" s="73">
        <v>1</v>
      </c>
      <c r="R401" s="73">
        <v>35</v>
      </c>
      <c r="S401" s="73">
        <v>122</v>
      </c>
      <c r="T401" s="73">
        <v>1</v>
      </c>
      <c r="U401" s="73">
        <v>3</v>
      </c>
      <c r="V401" s="73">
        <v>13</v>
      </c>
      <c r="W401" s="106" t="s">
        <v>1861</v>
      </c>
      <c r="X401" s="20" t="s">
        <v>1768</v>
      </c>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c r="CD401" s="16"/>
      <c r="CE401" s="16"/>
      <c r="CF401" s="16"/>
      <c r="CG401" s="16"/>
      <c r="CH401" s="16"/>
      <c r="CI401" s="16"/>
      <c r="CJ401" s="16"/>
      <c r="CK401" s="16"/>
      <c r="CL401" s="16"/>
      <c r="CM401" s="16"/>
      <c r="CN401" s="16"/>
      <c r="CO401" s="16"/>
      <c r="CP401" s="16"/>
      <c r="CQ401" s="16"/>
      <c r="CR401" s="16"/>
      <c r="CS401" s="16"/>
      <c r="CT401" s="16"/>
      <c r="CU401" s="16"/>
      <c r="CV401" s="16"/>
      <c r="CW401" s="16"/>
      <c r="CX401" s="16"/>
      <c r="CY401" s="16"/>
      <c r="CZ401" s="16"/>
      <c r="DA401" s="16"/>
      <c r="DB401" s="16"/>
      <c r="DC401" s="16"/>
      <c r="DD401" s="16"/>
      <c r="DE401" s="16"/>
    </row>
    <row r="402" s="2" customFormat="1" ht="22.5" spans="1:109">
      <c r="A402" s="20">
        <v>397</v>
      </c>
      <c r="B402" s="20" t="s">
        <v>102</v>
      </c>
      <c r="C402" s="20" t="s">
        <v>126</v>
      </c>
      <c r="D402" s="20" t="s">
        <v>358</v>
      </c>
      <c r="E402" s="20" t="s">
        <v>1862</v>
      </c>
      <c r="F402" s="20" t="s">
        <v>1863</v>
      </c>
      <c r="G402" s="20" t="s">
        <v>1864</v>
      </c>
      <c r="H402" s="20" t="s">
        <v>117</v>
      </c>
      <c r="I402" s="20" t="s">
        <v>1863</v>
      </c>
      <c r="J402" s="23">
        <v>2026.1</v>
      </c>
      <c r="K402" s="23">
        <v>2026.3</v>
      </c>
      <c r="L402" s="20" t="s">
        <v>1865</v>
      </c>
      <c r="M402" s="20" t="s">
        <v>1866</v>
      </c>
      <c r="N402" s="20">
        <v>85</v>
      </c>
      <c r="O402" s="20">
        <v>20</v>
      </c>
      <c r="P402" s="20">
        <v>65</v>
      </c>
      <c r="Q402" s="20">
        <v>1</v>
      </c>
      <c r="R402" s="20">
        <v>826</v>
      </c>
      <c r="S402" s="20">
        <v>3596</v>
      </c>
      <c r="T402" s="20">
        <v>0</v>
      </c>
      <c r="U402" s="20">
        <v>28</v>
      </c>
      <c r="V402" s="20">
        <v>74</v>
      </c>
      <c r="W402" s="24" t="s">
        <v>1867</v>
      </c>
      <c r="X402" s="20" t="s">
        <v>1868</v>
      </c>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c r="CD402" s="16"/>
      <c r="CE402" s="16"/>
      <c r="CF402" s="16"/>
      <c r="CG402" s="16"/>
      <c r="CH402" s="16"/>
      <c r="CI402" s="16"/>
      <c r="CJ402" s="16"/>
      <c r="CK402" s="16"/>
      <c r="CL402" s="16"/>
      <c r="CM402" s="16"/>
      <c r="CN402" s="16"/>
      <c r="CO402" s="16"/>
      <c r="CP402" s="16"/>
      <c r="CQ402" s="16"/>
      <c r="CR402" s="16"/>
      <c r="CS402" s="16"/>
      <c r="CT402" s="16"/>
      <c r="CU402" s="16"/>
      <c r="CV402" s="16"/>
      <c r="CW402" s="16"/>
      <c r="CX402" s="16"/>
      <c r="CY402" s="16"/>
      <c r="CZ402" s="16"/>
      <c r="DA402" s="16"/>
      <c r="DB402" s="16"/>
      <c r="DC402" s="16"/>
      <c r="DD402" s="16"/>
      <c r="DE402" s="16"/>
    </row>
    <row r="403" s="2" customFormat="1" ht="45" spans="1:109">
      <c r="A403" s="20">
        <v>398</v>
      </c>
      <c r="B403" s="20" t="s">
        <v>133</v>
      </c>
      <c r="C403" s="118" t="s">
        <v>134</v>
      </c>
      <c r="D403" s="20" t="s">
        <v>165</v>
      </c>
      <c r="E403" s="20" t="s">
        <v>1862</v>
      </c>
      <c r="F403" s="20" t="s">
        <v>1869</v>
      </c>
      <c r="G403" s="20" t="s">
        <v>1870</v>
      </c>
      <c r="H403" s="20" t="s">
        <v>206</v>
      </c>
      <c r="I403" s="20" t="s">
        <v>1869</v>
      </c>
      <c r="J403" s="23">
        <v>2026.3</v>
      </c>
      <c r="K403" s="23">
        <v>2026.5</v>
      </c>
      <c r="L403" s="20" t="s">
        <v>1869</v>
      </c>
      <c r="M403" s="20" t="s">
        <v>1871</v>
      </c>
      <c r="N403" s="20">
        <v>10</v>
      </c>
      <c r="O403" s="20">
        <v>8</v>
      </c>
      <c r="P403" s="20">
        <v>2</v>
      </c>
      <c r="Q403" s="20">
        <v>1</v>
      </c>
      <c r="R403" s="20">
        <v>450</v>
      </c>
      <c r="S403" s="20">
        <v>2000</v>
      </c>
      <c r="T403" s="20">
        <v>1</v>
      </c>
      <c r="U403" s="20">
        <v>14</v>
      </c>
      <c r="V403" s="20">
        <v>33</v>
      </c>
      <c r="W403" s="24" t="s">
        <v>1872</v>
      </c>
      <c r="X403" s="20" t="s">
        <v>1873</v>
      </c>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c r="CD403" s="16"/>
      <c r="CE403" s="16"/>
      <c r="CF403" s="16"/>
      <c r="CG403" s="16"/>
      <c r="CH403" s="16"/>
      <c r="CI403" s="16"/>
      <c r="CJ403" s="16"/>
      <c r="CK403" s="16"/>
      <c r="CL403" s="16"/>
      <c r="CM403" s="16"/>
      <c r="CN403" s="16"/>
      <c r="CO403" s="16"/>
      <c r="CP403" s="16"/>
      <c r="CQ403" s="16"/>
      <c r="CR403" s="16"/>
      <c r="CS403" s="16"/>
      <c r="CT403" s="16"/>
      <c r="CU403" s="16"/>
      <c r="CV403" s="16"/>
      <c r="CW403" s="16"/>
      <c r="CX403" s="16"/>
      <c r="CY403" s="16"/>
      <c r="CZ403" s="16"/>
      <c r="DA403" s="16"/>
      <c r="DB403" s="16"/>
      <c r="DC403" s="16"/>
      <c r="DD403" s="16"/>
      <c r="DE403" s="16"/>
    </row>
    <row r="404" s="2" customFormat="1" ht="33.75" spans="1:109">
      <c r="A404" s="20">
        <v>399</v>
      </c>
      <c r="B404" s="20" t="s">
        <v>102</v>
      </c>
      <c r="C404" s="20" t="s">
        <v>126</v>
      </c>
      <c r="D404" s="20" t="s">
        <v>127</v>
      </c>
      <c r="E404" s="20" t="s">
        <v>1862</v>
      </c>
      <c r="F404" s="20" t="s">
        <v>1874</v>
      </c>
      <c r="G404" s="20" t="s">
        <v>1875</v>
      </c>
      <c r="H404" s="20" t="s">
        <v>117</v>
      </c>
      <c r="I404" s="20" t="s">
        <v>1876</v>
      </c>
      <c r="J404" s="23">
        <v>2026.3</v>
      </c>
      <c r="K404" s="23">
        <v>2026.11</v>
      </c>
      <c r="L404" s="20" t="s">
        <v>1874</v>
      </c>
      <c r="M404" s="20" t="s">
        <v>1877</v>
      </c>
      <c r="N404" s="20">
        <v>2</v>
      </c>
      <c r="O404" s="20">
        <v>1</v>
      </c>
      <c r="P404" s="20">
        <v>1</v>
      </c>
      <c r="Q404" s="20">
        <v>1</v>
      </c>
      <c r="R404" s="20">
        <v>15</v>
      </c>
      <c r="S404" s="20">
        <v>75</v>
      </c>
      <c r="T404" s="20">
        <v>0</v>
      </c>
      <c r="U404" s="20">
        <v>10</v>
      </c>
      <c r="V404" s="20">
        <v>30</v>
      </c>
      <c r="W404" s="24" t="s">
        <v>1878</v>
      </c>
      <c r="X404" s="20" t="s">
        <v>1879</v>
      </c>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c r="CD404" s="16"/>
      <c r="CE404" s="16"/>
      <c r="CF404" s="16"/>
      <c r="CG404" s="16"/>
      <c r="CH404" s="16"/>
      <c r="CI404" s="16"/>
      <c r="CJ404" s="16"/>
      <c r="CK404" s="16"/>
      <c r="CL404" s="16"/>
      <c r="CM404" s="16"/>
      <c r="CN404" s="16"/>
      <c r="CO404" s="16"/>
      <c r="CP404" s="16"/>
      <c r="CQ404" s="16"/>
      <c r="CR404" s="16"/>
      <c r="CS404" s="16"/>
      <c r="CT404" s="16"/>
      <c r="CU404" s="16"/>
      <c r="CV404" s="16"/>
      <c r="CW404" s="16"/>
      <c r="CX404" s="16"/>
      <c r="CY404" s="16"/>
      <c r="CZ404" s="16"/>
      <c r="DA404" s="16"/>
      <c r="DB404" s="16"/>
      <c r="DC404" s="16"/>
      <c r="DD404" s="16"/>
      <c r="DE404" s="16"/>
    </row>
    <row r="405" s="2" customFormat="1" ht="33.75" spans="1:109">
      <c r="A405" s="20">
        <v>400</v>
      </c>
      <c r="B405" s="20" t="s">
        <v>102</v>
      </c>
      <c r="C405" s="20" t="s">
        <v>126</v>
      </c>
      <c r="D405" s="20" t="s">
        <v>127</v>
      </c>
      <c r="E405" s="20" t="s">
        <v>1862</v>
      </c>
      <c r="F405" s="20" t="s">
        <v>1874</v>
      </c>
      <c r="G405" s="20" t="s">
        <v>1880</v>
      </c>
      <c r="H405" s="20" t="s">
        <v>117</v>
      </c>
      <c r="I405" s="20" t="s">
        <v>1881</v>
      </c>
      <c r="J405" s="23" t="s">
        <v>573</v>
      </c>
      <c r="K405" s="23">
        <v>2026.4</v>
      </c>
      <c r="L405" s="20" t="s">
        <v>1874</v>
      </c>
      <c r="M405" s="20" t="s">
        <v>1882</v>
      </c>
      <c r="N405" s="20">
        <v>3</v>
      </c>
      <c r="O405" s="20">
        <v>2</v>
      </c>
      <c r="P405" s="20">
        <v>1</v>
      </c>
      <c r="Q405" s="20">
        <v>1</v>
      </c>
      <c r="R405" s="20">
        <v>30</v>
      </c>
      <c r="S405" s="20">
        <v>150</v>
      </c>
      <c r="T405" s="20">
        <v>0</v>
      </c>
      <c r="U405" s="20">
        <v>20</v>
      </c>
      <c r="V405" s="20">
        <v>100</v>
      </c>
      <c r="W405" s="24" t="s">
        <v>1883</v>
      </c>
      <c r="X405" s="20" t="s">
        <v>1879</v>
      </c>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c r="CD405" s="16"/>
      <c r="CE405" s="16"/>
      <c r="CF405" s="16"/>
      <c r="CG405" s="16"/>
      <c r="CH405" s="16"/>
      <c r="CI405" s="16"/>
      <c r="CJ405" s="16"/>
      <c r="CK405" s="16"/>
      <c r="CL405" s="16"/>
      <c r="CM405" s="16"/>
      <c r="CN405" s="16"/>
      <c r="CO405" s="16"/>
      <c r="CP405" s="16"/>
      <c r="CQ405" s="16"/>
      <c r="CR405" s="16"/>
      <c r="CS405" s="16"/>
      <c r="CT405" s="16"/>
      <c r="CU405" s="16"/>
      <c r="CV405" s="16"/>
      <c r="CW405" s="16"/>
      <c r="CX405" s="16"/>
      <c r="CY405" s="16"/>
      <c r="CZ405" s="16"/>
      <c r="DA405" s="16"/>
      <c r="DB405" s="16"/>
      <c r="DC405" s="16"/>
      <c r="DD405" s="16"/>
      <c r="DE405" s="16"/>
    </row>
    <row r="406" s="2" customFormat="1" ht="33.75" spans="1:109">
      <c r="A406" s="20">
        <v>401</v>
      </c>
      <c r="B406" s="20" t="s">
        <v>102</v>
      </c>
      <c r="C406" s="20" t="s">
        <v>126</v>
      </c>
      <c r="D406" s="20" t="s">
        <v>127</v>
      </c>
      <c r="E406" s="20" t="s">
        <v>1862</v>
      </c>
      <c r="F406" s="20" t="s">
        <v>1874</v>
      </c>
      <c r="G406" s="20" t="s">
        <v>1884</v>
      </c>
      <c r="H406" s="20" t="s">
        <v>117</v>
      </c>
      <c r="I406" s="20" t="s">
        <v>1885</v>
      </c>
      <c r="J406" s="23">
        <v>2026.2</v>
      </c>
      <c r="K406" s="21" t="s">
        <v>728</v>
      </c>
      <c r="L406" s="20" t="s">
        <v>1874</v>
      </c>
      <c r="M406" s="20" t="s">
        <v>1886</v>
      </c>
      <c r="N406" s="20">
        <v>16</v>
      </c>
      <c r="O406" s="20">
        <v>10</v>
      </c>
      <c r="P406" s="20">
        <v>6</v>
      </c>
      <c r="Q406" s="20">
        <v>1</v>
      </c>
      <c r="R406" s="20">
        <v>40</v>
      </c>
      <c r="S406" s="20">
        <v>200</v>
      </c>
      <c r="T406" s="20">
        <v>0</v>
      </c>
      <c r="U406" s="20">
        <v>20</v>
      </c>
      <c r="V406" s="20">
        <v>100</v>
      </c>
      <c r="W406" s="24" t="s">
        <v>1887</v>
      </c>
      <c r="X406" s="20" t="s">
        <v>1888</v>
      </c>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row>
    <row r="407" s="2" customFormat="1" ht="33.75" spans="1:109">
      <c r="A407" s="20">
        <v>402</v>
      </c>
      <c r="B407" s="20" t="s">
        <v>102</v>
      </c>
      <c r="C407" s="20" t="s">
        <v>126</v>
      </c>
      <c r="D407" s="20" t="s">
        <v>127</v>
      </c>
      <c r="E407" s="20" t="s">
        <v>1862</v>
      </c>
      <c r="F407" s="20" t="s">
        <v>1874</v>
      </c>
      <c r="G407" s="20" t="s">
        <v>1889</v>
      </c>
      <c r="H407" s="20" t="s">
        <v>117</v>
      </c>
      <c r="I407" s="20" t="s">
        <v>1885</v>
      </c>
      <c r="J407" s="23">
        <v>2026.3</v>
      </c>
      <c r="K407" s="21" t="s">
        <v>728</v>
      </c>
      <c r="L407" s="20" t="s">
        <v>1874</v>
      </c>
      <c r="M407" s="20" t="s">
        <v>1890</v>
      </c>
      <c r="N407" s="20">
        <v>8</v>
      </c>
      <c r="O407" s="20">
        <v>6</v>
      </c>
      <c r="P407" s="20">
        <v>2</v>
      </c>
      <c r="Q407" s="20">
        <v>1</v>
      </c>
      <c r="R407" s="20">
        <v>40</v>
      </c>
      <c r="S407" s="20">
        <v>200</v>
      </c>
      <c r="T407" s="20">
        <v>0</v>
      </c>
      <c r="U407" s="20">
        <v>9</v>
      </c>
      <c r="V407" s="20">
        <v>22</v>
      </c>
      <c r="W407" s="24" t="s">
        <v>1891</v>
      </c>
      <c r="X407" s="20" t="s">
        <v>1892</v>
      </c>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c r="CD407" s="16"/>
      <c r="CE407" s="16"/>
      <c r="CF407" s="16"/>
      <c r="CG407" s="16"/>
      <c r="CH407" s="16"/>
      <c r="CI407" s="16"/>
      <c r="CJ407" s="16"/>
      <c r="CK407" s="16"/>
      <c r="CL407" s="16"/>
      <c r="CM407" s="16"/>
      <c r="CN407" s="16"/>
      <c r="CO407" s="16"/>
      <c r="CP407" s="16"/>
      <c r="CQ407" s="16"/>
      <c r="CR407" s="16"/>
      <c r="CS407" s="16"/>
      <c r="CT407" s="16"/>
      <c r="CU407" s="16"/>
      <c r="CV407" s="16"/>
      <c r="CW407" s="16"/>
      <c r="CX407" s="16"/>
      <c r="CY407" s="16"/>
      <c r="CZ407" s="16"/>
      <c r="DA407" s="16"/>
      <c r="DB407" s="16"/>
      <c r="DC407" s="16"/>
      <c r="DD407" s="16"/>
      <c r="DE407" s="16"/>
    </row>
    <row r="408" s="2" customFormat="1" ht="56.25" spans="1:109">
      <c r="A408" s="20">
        <v>403</v>
      </c>
      <c r="B408" s="20" t="s">
        <v>102</v>
      </c>
      <c r="C408" s="20" t="s">
        <v>126</v>
      </c>
      <c r="D408" s="20" t="s">
        <v>127</v>
      </c>
      <c r="E408" s="20" t="s">
        <v>1862</v>
      </c>
      <c r="F408" s="20" t="s">
        <v>709</v>
      </c>
      <c r="G408" s="20" t="s">
        <v>1893</v>
      </c>
      <c r="H408" s="20" t="s">
        <v>194</v>
      </c>
      <c r="I408" s="20" t="s">
        <v>1894</v>
      </c>
      <c r="J408" s="119" t="s">
        <v>486</v>
      </c>
      <c r="K408" s="119" t="s">
        <v>86</v>
      </c>
      <c r="L408" s="20" t="s">
        <v>709</v>
      </c>
      <c r="M408" s="20" t="s">
        <v>1895</v>
      </c>
      <c r="N408" s="20">
        <v>30</v>
      </c>
      <c r="O408" s="20">
        <v>28</v>
      </c>
      <c r="P408" s="20">
        <v>2</v>
      </c>
      <c r="Q408" s="20">
        <v>1</v>
      </c>
      <c r="R408" s="20">
        <v>706</v>
      </c>
      <c r="S408" s="20">
        <v>2760</v>
      </c>
      <c r="T408" s="20">
        <v>1</v>
      </c>
      <c r="U408" s="20">
        <v>72</v>
      </c>
      <c r="V408" s="20">
        <v>225</v>
      </c>
      <c r="W408" s="24" t="s">
        <v>1896</v>
      </c>
      <c r="X408" s="20" t="s">
        <v>1897</v>
      </c>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c r="CD408" s="16"/>
      <c r="CE408" s="16"/>
      <c r="CF408" s="16"/>
      <c r="CG408" s="16"/>
      <c r="CH408" s="16"/>
      <c r="CI408" s="16"/>
      <c r="CJ408" s="16"/>
      <c r="CK408" s="16"/>
      <c r="CL408" s="16"/>
      <c r="CM408" s="16"/>
      <c r="CN408" s="16"/>
      <c r="CO408" s="16"/>
      <c r="CP408" s="16"/>
      <c r="CQ408" s="16"/>
      <c r="CR408" s="16"/>
      <c r="CS408" s="16"/>
      <c r="CT408" s="16"/>
      <c r="CU408" s="16"/>
      <c r="CV408" s="16"/>
      <c r="CW408" s="16"/>
      <c r="CX408" s="16"/>
      <c r="CY408" s="16"/>
      <c r="CZ408" s="16"/>
      <c r="DA408" s="16"/>
      <c r="DB408" s="16"/>
      <c r="DC408" s="16"/>
      <c r="DD408" s="16"/>
      <c r="DE408" s="16"/>
    </row>
    <row r="409" s="2" customFormat="1" ht="33.75" spans="1:109">
      <c r="A409" s="20">
        <v>404</v>
      </c>
      <c r="B409" s="20" t="s">
        <v>133</v>
      </c>
      <c r="C409" s="118" t="s">
        <v>134</v>
      </c>
      <c r="D409" s="20" t="s">
        <v>165</v>
      </c>
      <c r="E409" s="20" t="s">
        <v>1862</v>
      </c>
      <c r="F409" s="20" t="s">
        <v>709</v>
      </c>
      <c r="G409" s="20" t="s">
        <v>1898</v>
      </c>
      <c r="H409" s="20" t="s">
        <v>117</v>
      </c>
      <c r="I409" s="20" t="s">
        <v>1899</v>
      </c>
      <c r="J409" s="119" t="s">
        <v>472</v>
      </c>
      <c r="K409" s="119" t="s">
        <v>458</v>
      </c>
      <c r="L409" s="20" t="s">
        <v>709</v>
      </c>
      <c r="M409" s="20" t="s">
        <v>1900</v>
      </c>
      <c r="N409" s="20">
        <v>40</v>
      </c>
      <c r="O409" s="20">
        <v>20</v>
      </c>
      <c r="P409" s="20">
        <v>20</v>
      </c>
      <c r="Q409" s="20">
        <v>1</v>
      </c>
      <c r="R409" s="20">
        <v>380</v>
      </c>
      <c r="S409" s="20">
        <v>762</v>
      </c>
      <c r="T409" s="20">
        <v>1</v>
      </c>
      <c r="U409" s="20">
        <v>9</v>
      </c>
      <c r="V409" s="20">
        <v>38</v>
      </c>
      <c r="W409" s="24" t="s">
        <v>1901</v>
      </c>
      <c r="X409" s="20" t="s">
        <v>1902</v>
      </c>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c r="CD409" s="16"/>
      <c r="CE409" s="16"/>
      <c r="CF409" s="16"/>
      <c r="CG409" s="16"/>
      <c r="CH409" s="16"/>
      <c r="CI409" s="16"/>
      <c r="CJ409" s="16"/>
      <c r="CK409" s="16"/>
      <c r="CL409" s="16"/>
      <c r="CM409" s="16"/>
      <c r="CN409" s="16"/>
      <c r="CO409" s="16"/>
      <c r="CP409" s="16"/>
      <c r="CQ409" s="16"/>
      <c r="CR409" s="16"/>
      <c r="CS409" s="16"/>
      <c r="CT409" s="16"/>
      <c r="CU409" s="16"/>
      <c r="CV409" s="16"/>
      <c r="CW409" s="16"/>
      <c r="CX409" s="16"/>
      <c r="CY409" s="16"/>
      <c r="CZ409" s="16"/>
      <c r="DA409" s="16"/>
      <c r="DB409" s="16"/>
      <c r="DC409" s="16"/>
      <c r="DD409" s="16"/>
      <c r="DE409" s="16"/>
    </row>
    <row r="410" s="2" customFormat="1" ht="22.5" spans="1:109">
      <c r="A410" s="20">
        <v>405</v>
      </c>
      <c r="B410" s="118" t="s">
        <v>133</v>
      </c>
      <c r="C410" s="20" t="s">
        <v>134</v>
      </c>
      <c r="D410" s="20" t="s">
        <v>1512</v>
      </c>
      <c r="E410" s="20" t="s">
        <v>1862</v>
      </c>
      <c r="F410" s="20" t="s">
        <v>709</v>
      </c>
      <c r="G410" s="20" t="s">
        <v>1903</v>
      </c>
      <c r="H410" s="20" t="s">
        <v>1904</v>
      </c>
      <c r="I410" s="20" t="s">
        <v>1905</v>
      </c>
      <c r="J410" s="23" t="s">
        <v>1906</v>
      </c>
      <c r="K410" s="23" t="s">
        <v>486</v>
      </c>
      <c r="L410" s="20" t="s">
        <v>709</v>
      </c>
      <c r="M410" s="20" t="s">
        <v>1907</v>
      </c>
      <c r="N410" s="20">
        <v>50</v>
      </c>
      <c r="O410" s="20">
        <v>30</v>
      </c>
      <c r="P410" s="20">
        <v>20</v>
      </c>
      <c r="Q410" s="20">
        <v>1</v>
      </c>
      <c r="R410" s="20">
        <v>780</v>
      </c>
      <c r="S410" s="20">
        <v>1230</v>
      </c>
      <c r="T410" s="20">
        <v>1</v>
      </c>
      <c r="U410" s="20">
        <v>42</v>
      </c>
      <c r="V410" s="20">
        <v>168</v>
      </c>
      <c r="W410" s="24" t="s">
        <v>1515</v>
      </c>
      <c r="X410" s="20" t="s">
        <v>1908</v>
      </c>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c r="CD410" s="16"/>
      <c r="CE410" s="16"/>
      <c r="CF410" s="16"/>
      <c r="CG410" s="16"/>
      <c r="CH410" s="16"/>
      <c r="CI410" s="16"/>
      <c r="CJ410" s="16"/>
      <c r="CK410" s="16"/>
      <c r="CL410" s="16"/>
      <c r="CM410" s="16"/>
      <c r="CN410" s="16"/>
      <c r="CO410" s="16"/>
      <c r="CP410" s="16"/>
      <c r="CQ410" s="16"/>
      <c r="CR410" s="16"/>
      <c r="CS410" s="16"/>
      <c r="CT410" s="16"/>
      <c r="CU410" s="16"/>
      <c r="CV410" s="16"/>
      <c r="CW410" s="16"/>
      <c r="CX410" s="16"/>
      <c r="CY410" s="16"/>
      <c r="CZ410" s="16"/>
      <c r="DA410" s="16"/>
      <c r="DB410" s="16"/>
      <c r="DC410" s="16"/>
      <c r="DD410" s="16"/>
      <c r="DE410" s="16"/>
    </row>
    <row r="411" s="2" customFormat="1" ht="22.5" spans="1:109">
      <c r="A411" s="20">
        <v>406</v>
      </c>
      <c r="B411" s="20" t="s">
        <v>102</v>
      </c>
      <c r="C411" s="20" t="s">
        <v>114</v>
      </c>
      <c r="D411" s="20" t="s">
        <v>204</v>
      </c>
      <c r="E411" s="20" t="s">
        <v>1862</v>
      </c>
      <c r="F411" s="20" t="s">
        <v>709</v>
      </c>
      <c r="G411" s="20" t="s">
        <v>1909</v>
      </c>
      <c r="H411" s="20" t="s">
        <v>1910</v>
      </c>
      <c r="I411" s="20" t="s">
        <v>1911</v>
      </c>
      <c r="J411" s="23" t="s">
        <v>1912</v>
      </c>
      <c r="K411" s="23" t="s">
        <v>486</v>
      </c>
      <c r="L411" s="20" t="s">
        <v>709</v>
      </c>
      <c r="M411" s="20" t="s">
        <v>1913</v>
      </c>
      <c r="N411" s="20">
        <v>12</v>
      </c>
      <c r="O411" s="20">
        <v>10</v>
      </c>
      <c r="P411" s="20">
        <v>2</v>
      </c>
      <c r="Q411" s="20">
        <v>1</v>
      </c>
      <c r="R411" s="20">
        <v>380</v>
      </c>
      <c r="S411" s="20">
        <v>762</v>
      </c>
      <c r="T411" s="20">
        <v>1</v>
      </c>
      <c r="U411" s="20">
        <v>9</v>
      </c>
      <c r="V411" s="20">
        <v>38</v>
      </c>
      <c r="W411" s="24" t="s">
        <v>1914</v>
      </c>
      <c r="X411" s="20" t="s">
        <v>1902</v>
      </c>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c r="CD411" s="16"/>
      <c r="CE411" s="16"/>
      <c r="CF411" s="16"/>
      <c r="CG411" s="16"/>
      <c r="CH411" s="16"/>
      <c r="CI411" s="16"/>
      <c r="CJ411" s="16"/>
      <c r="CK411" s="16"/>
      <c r="CL411" s="16"/>
      <c r="CM411" s="16"/>
      <c r="CN411" s="16"/>
      <c r="CO411" s="16"/>
      <c r="CP411" s="16"/>
      <c r="CQ411" s="16"/>
      <c r="CR411" s="16"/>
      <c r="CS411" s="16"/>
      <c r="CT411" s="16"/>
      <c r="CU411" s="16"/>
      <c r="CV411" s="16"/>
      <c r="CW411" s="16"/>
      <c r="CX411" s="16"/>
      <c r="CY411" s="16"/>
      <c r="CZ411" s="16"/>
      <c r="DA411" s="16"/>
      <c r="DB411" s="16"/>
      <c r="DC411" s="16"/>
      <c r="DD411" s="16"/>
      <c r="DE411" s="16"/>
    </row>
    <row r="412" s="2" customFormat="1" ht="33.75" spans="1:109">
      <c r="A412" s="20">
        <v>407</v>
      </c>
      <c r="B412" s="20" t="s">
        <v>102</v>
      </c>
      <c r="C412" s="20" t="s">
        <v>372</v>
      </c>
      <c r="D412" s="20" t="s">
        <v>373</v>
      </c>
      <c r="E412" s="20" t="s">
        <v>1862</v>
      </c>
      <c r="F412" s="20" t="s">
        <v>1915</v>
      </c>
      <c r="G412" s="20" t="s">
        <v>1916</v>
      </c>
      <c r="H412" s="20" t="s">
        <v>117</v>
      </c>
      <c r="I412" s="20" t="s">
        <v>1917</v>
      </c>
      <c r="J412" s="23">
        <v>2026.3</v>
      </c>
      <c r="K412" s="23">
        <v>2026.9</v>
      </c>
      <c r="L412" s="20" t="s">
        <v>1918</v>
      </c>
      <c r="M412" s="20" t="s">
        <v>1919</v>
      </c>
      <c r="N412" s="20">
        <v>1000</v>
      </c>
      <c r="O412" s="20">
        <v>60</v>
      </c>
      <c r="P412" s="20">
        <v>940</v>
      </c>
      <c r="Q412" s="20">
        <v>1</v>
      </c>
      <c r="R412" s="20">
        <v>599</v>
      </c>
      <c r="S412" s="20">
        <v>2373</v>
      </c>
      <c r="T412" s="20">
        <v>1</v>
      </c>
      <c r="U412" s="20">
        <v>48</v>
      </c>
      <c r="V412" s="20">
        <v>21</v>
      </c>
      <c r="W412" s="24" t="s">
        <v>1920</v>
      </c>
      <c r="X412" s="20" t="s">
        <v>1921</v>
      </c>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c r="CD412" s="16"/>
      <c r="CE412" s="16"/>
      <c r="CF412" s="16"/>
      <c r="CG412" s="16"/>
      <c r="CH412" s="16"/>
      <c r="CI412" s="16"/>
      <c r="CJ412" s="16"/>
      <c r="CK412" s="16"/>
      <c r="CL412" s="16"/>
      <c r="CM412" s="16"/>
      <c r="CN412" s="16"/>
      <c r="CO412" s="16"/>
      <c r="CP412" s="16"/>
      <c r="CQ412" s="16"/>
      <c r="CR412" s="16"/>
      <c r="CS412" s="16"/>
      <c r="CT412" s="16"/>
      <c r="CU412" s="16"/>
      <c r="CV412" s="16"/>
      <c r="CW412" s="16"/>
      <c r="CX412" s="16"/>
      <c r="CY412" s="16"/>
      <c r="CZ412" s="16"/>
      <c r="DA412" s="16"/>
      <c r="DB412" s="16"/>
      <c r="DC412" s="16"/>
      <c r="DD412" s="16"/>
      <c r="DE412" s="16"/>
    </row>
    <row r="413" s="2" customFormat="1" ht="33.75" spans="1:109">
      <c r="A413" s="20">
        <v>408</v>
      </c>
      <c r="B413" s="20" t="s">
        <v>102</v>
      </c>
      <c r="C413" s="20" t="s">
        <v>372</v>
      </c>
      <c r="D413" s="20" t="s">
        <v>373</v>
      </c>
      <c r="E413" s="20" t="s">
        <v>1862</v>
      </c>
      <c r="F413" s="20" t="s">
        <v>1915</v>
      </c>
      <c r="G413" s="20" t="s">
        <v>1922</v>
      </c>
      <c r="H413" s="20" t="s">
        <v>117</v>
      </c>
      <c r="I413" s="20" t="s">
        <v>1923</v>
      </c>
      <c r="J413" s="23">
        <v>2026.3</v>
      </c>
      <c r="K413" s="23">
        <v>2026.9</v>
      </c>
      <c r="L413" s="20" t="s">
        <v>1918</v>
      </c>
      <c r="M413" s="20" t="s">
        <v>1924</v>
      </c>
      <c r="N413" s="20">
        <v>500</v>
      </c>
      <c r="O413" s="20">
        <v>60</v>
      </c>
      <c r="P413" s="20">
        <v>440</v>
      </c>
      <c r="Q413" s="20">
        <v>1</v>
      </c>
      <c r="R413" s="20">
        <v>599</v>
      </c>
      <c r="S413" s="20">
        <v>2373</v>
      </c>
      <c r="T413" s="20">
        <v>1</v>
      </c>
      <c r="U413" s="20" t="s">
        <v>1925</v>
      </c>
      <c r="V413" s="20">
        <v>21</v>
      </c>
      <c r="W413" s="24" t="s">
        <v>1926</v>
      </c>
      <c r="X413" s="20" t="s">
        <v>1921</v>
      </c>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c r="CD413" s="16"/>
      <c r="CE413" s="16"/>
      <c r="CF413" s="16"/>
      <c r="CG413" s="16"/>
      <c r="CH413" s="16"/>
      <c r="CI413" s="16"/>
      <c r="CJ413" s="16"/>
      <c r="CK413" s="16"/>
      <c r="CL413" s="16"/>
      <c r="CM413" s="16"/>
      <c r="CN413" s="16"/>
      <c r="CO413" s="16"/>
      <c r="CP413" s="16"/>
      <c r="CQ413" s="16"/>
      <c r="CR413" s="16"/>
      <c r="CS413" s="16"/>
      <c r="CT413" s="16"/>
      <c r="CU413" s="16"/>
      <c r="CV413" s="16"/>
      <c r="CW413" s="16"/>
      <c r="CX413" s="16"/>
      <c r="CY413" s="16"/>
      <c r="CZ413" s="16"/>
      <c r="DA413" s="16"/>
      <c r="DB413" s="16"/>
      <c r="DC413" s="16"/>
      <c r="DD413" s="16"/>
      <c r="DE413" s="16"/>
    </row>
    <row r="414" s="2" customFormat="1" ht="22.5" spans="1:109">
      <c r="A414" s="20">
        <v>409</v>
      </c>
      <c r="B414" s="20" t="s">
        <v>102</v>
      </c>
      <c r="C414" s="20" t="s">
        <v>126</v>
      </c>
      <c r="D414" s="20" t="s">
        <v>127</v>
      </c>
      <c r="E414" s="20" t="s">
        <v>1862</v>
      </c>
      <c r="F414" s="20" t="s">
        <v>1915</v>
      </c>
      <c r="G414" s="20" t="s">
        <v>1927</v>
      </c>
      <c r="H414" s="20" t="s">
        <v>117</v>
      </c>
      <c r="I414" s="20" t="s">
        <v>1928</v>
      </c>
      <c r="J414" s="23">
        <v>2026.3</v>
      </c>
      <c r="K414" s="23">
        <v>2026.6</v>
      </c>
      <c r="L414" s="20" t="s">
        <v>1918</v>
      </c>
      <c r="M414" s="20" t="s">
        <v>1929</v>
      </c>
      <c r="N414" s="20">
        <v>80</v>
      </c>
      <c r="O414" s="20">
        <v>50</v>
      </c>
      <c r="P414" s="20">
        <v>30</v>
      </c>
      <c r="Q414" s="20">
        <v>1</v>
      </c>
      <c r="R414" s="20">
        <v>599</v>
      </c>
      <c r="S414" s="20">
        <v>2373</v>
      </c>
      <c r="T414" s="20">
        <v>1</v>
      </c>
      <c r="U414" s="20" t="s">
        <v>1925</v>
      </c>
      <c r="V414" s="20">
        <v>21</v>
      </c>
      <c r="W414" s="24" t="s">
        <v>1926</v>
      </c>
      <c r="X414" s="20" t="s">
        <v>1930</v>
      </c>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6"/>
      <c r="CW414" s="16"/>
      <c r="CX414" s="16"/>
      <c r="CY414" s="16"/>
      <c r="CZ414" s="16"/>
      <c r="DA414" s="16"/>
      <c r="DB414" s="16"/>
      <c r="DC414" s="16"/>
      <c r="DD414" s="16"/>
      <c r="DE414" s="16"/>
    </row>
    <row r="415" s="2" customFormat="1" ht="33.75" spans="1:109">
      <c r="A415" s="20">
        <v>410</v>
      </c>
      <c r="B415" s="20" t="s">
        <v>102</v>
      </c>
      <c r="C415" s="20" t="s">
        <v>126</v>
      </c>
      <c r="D415" s="20" t="s">
        <v>127</v>
      </c>
      <c r="E415" s="20" t="s">
        <v>1862</v>
      </c>
      <c r="F415" s="20" t="s">
        <v>1931</v>
      </c>
      <c r="G415" s="20" t="s">
        <v>1932</v>
      </c>
      <c r="H415" s="20" t="s">
        <v>117</v>
      </c>
      <c r="I415" s="20" t="s">
        <v>1933</v>
      </c>
      <c r="J415" s="103">
        <v>2026.7</v>
      </c>
      <c r="K415" s="23">
        <v>2026.12</v>
      </c>
      <c r="L415" s="20" t="s">
        <v>1934</v>
      </c>
      <c r="M415" s="20" t="s">
        <v>1935</v>
      </c>
      <c r="N415" s="20">
        <v>15</v>
      </c>
      <c r="O415" s="20">
        <v>13</v>
      </c>
      <c r="P415" s="20">
        <v>2</v>
      </c>
      <c r="Q415" s="20">
        <v>1</v>
      </c>
      <c r="R415" s="20">
        <v>1515</v>
      </c>
      <c r="S415" s="20">
        <v>5236</v>
      </c>
      <c r="T415" s="20">
        <v>0</v>
      </c>
      <c r="U415" s="20" t="s">
        <v>1936</v>
      </c>
      <c r="V415" s="20">
        <v>137</v>
      </c>
      <c r="W415" s="24" t="s">
        <v>1937</v>
      </c>
      <c r="X415" s="20" t="s">
        <v>1938</v>
      </c>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c r="CD415" s="16"/>
      <c r="CE415" s="16"/>
      <c r="CF415" s="16"/>
      <c r="CG415" s="16"/>
      <c r="CH415" s="16"/>
      <c r="CI415" s="16"/>
      <c r="CJ415" s="16"/>
      <c r="CK415" s="16"/>
      <c r="CL415" s="16"/>
      <c r="CM415" s="16"/>
      <c r="CN415" s="16"/>
      <c r="CO415" s="16"/>
      <c r="CP415" s="16"/>
      <c r="CQ415" s="16"/>
      <c r="CR415" s="16"/>
      <c r="CS415" s="16"/>
      <c r="CT415" s="16"/>
      <c r="CU415" s="16"/>
      <c r="CV415" s="16"/>
      <c r="CW415" s="16"/>
      <c r="CX415" s="16"/>
      <c r="CY415" s="16"/>
      <c r="CZ415" s="16"/>
      <c r="DA415" s="16"/>
      <c r="DB415" s="16"/>
      <c r="DC415" s="16"/>
      <c r="DD415" s="16"/>
      <c r="DE415" s="16"/>
    </row>
    <row r="416" s="2" customFormat="1" ht="33.75" spans="1:109">
      <c r="A416" s="20">
        <v>411</v>
      </c>
      <c r="B416" s="20" t="s">
        <v>102</v>
      </c>
      <c r="C416" s="20" t="s">
        <v>126</v>
      </c>
      <c r="D416" s="20" t="s">
        <v>127</v>
      </c>
      <c r="E416" s="20" t="s">
        <v>1862</v>
      </c>
      <c r="F416" s="20" t="s">
        <v>1931</v>
      </c>
      <c r="G416" s="20" t="s">
        <v>1939</v>
      </c>
      <c r="H416" s="20" t="s">
        <v>117</v>
      </c>
      <c r="I416" s="20" t="s">
        <v>1940</v>
      </c>
      <c r="J416" s="103">
        <v>2026.7</v>
      </c>
      <c r="K416" s="23">
        <v>2026.12</v>
      </c>
      <c r="L416" s="20" t="s">
        <v>1934</v>
      </c>
      <c r="M416" s="20" t="s">
        <v>1941</v>
      </c>
      <c r="N416" s="20">
        <v>7</v>
      </c>
      <c r="O416" s="20">
        <v>5</v>
      </c>
      <c r="P416" s="20">
        <v>2</v>
      </c>
      <c r="Q416" s="20">
        <v>1</v>
      </c>
      <c r="R416" s="20">
        <v>1515</v>
      </c>
      <c r="S416" s="20">
        <v>5236</v>
      </c>
      <c r="T416" s="20">
        <v>0</v>
      </c>
      <c r="U416" s="20" t="s">
        <v>1936</v>
      </c>
      <c r="V416" s="20">
        <v>137</v>
      </c>
      <c r="W416" s="24" t="s">
        <v>1942</v>
      </c>
      <c r="X416" s="20" t="s">
        <v>1943</v>
      </c>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row>
    <row r="417" s="2" customFormat="1" ht="33.75" spans="1:109">
      <c r="A417" s="20">
        <v>412</v>
      </c>
      <c r="B417" s="20" t="s">
        <v>102</v>
      </c>
      <c r="C417" s="20" t="s">
        <v>126</v>
      </c>
      <c r="D417" s="20" t="s">
        <v>127</v>
      </c>
      <c r="E417" s="20" t="s">
        <v>1862</v>
      </c>
      <c r="F417" s="20" t="s">
        <v>1931</v>
      </c>
      <c r="G417" s="20" t="s">
        <v>1944</v>
      </c>
      <c r="H417" s="20" t="s">
        <v>117</v>
      </c>
      <c r="I417" s="20" t="s">
        <v>1940</v>
      </c>
      <c r="J417" s="103">
        <v>2026.7</v>
      </c>
      <c r="K417" s="23">
        <v>2026.12</v>
      </c>
      <c r="L417" s="20" t="s">
        <v>1934</v>
      </c>
      <c r="M417" s="20" t="s">
        <v>1945</v>
      </c>
      <c r="N417" s="20">
        <v>5</v>
      </c>
      <c r="O417" s="20">
        <v>4</v>
      </c>
      <c r="P417" s="20">
        <v>1</v>
      </c>
      <c r="Q417" s="20">
        <v>1</v>
      </c>
      <c r="R417" s="20">
        <v>1515</v>
      </c>
      <c r="S417" s="20">
        <v>5236</v>
      </c>
      <c r="T417" s="20">
        <v>0</v>
      </c>
      <c r="U417" s="20" t="s">
        <v>1936</v>
      </c>
      <c r="V417" s="20">
        <v>137</v>
      </c>
      <c r="W417" s="24" t="s">
        <v>1946</v>
      </c>
      <c r="X417" s="20" t="s">
        <v>1947</v>
      </c>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c r="CD417" s="16"/>
      <c r="CE417" s="16"/>
      <c r="CF417" s="16"/>
      <c r="CG417" s="16"/>
      <c r="CH417" s="16"/>
      <c r="CI417" s="16"/>
      <c r="CJ417" s="16"/>
      <c r="CK417" s="16"/>
      <c r="CL417" s="16"/>
      <c r="CM417" s="16"/>
      <c r="CN417" s="16"/>
      <c r="CO417" s="16"/>
      <c r="CP417" s="16"/>
      <c r="CQ417" s="16"/>
      <c r="CR417" s="16"/>
      <c r="CS417" s="16"/>
      <c r="CT417" s="16"/>
      <c r="CU417" s="16"/>
      <c r="CV417" s="16"/>
      <c r="CW417" s="16"/>
      <c r="CX417" s="16"/>
      <c r="CY417" s="16"/>
      <c r="CZ417" s="16"/>
      <c r="DA417" s="16"/>
      <c r="DB417" s="16"/>
      <c r="DC417" s="16"/>
      <c r="DD417" s="16"/>
      <c r="DE417" s="16"/>
    </row>
    <row r="418" s="2" customFormat="1" ht="56.25" spans="1:109">
      <c r="A418" s="20">
        <v>413</v>
      </c>
      <c r="B418" s="20" t="s">
        <v>102</v>
      </c>
      <c r="C418" s="20" t="s">
        <v>114</v>
      </c>
      <c r="D418" s="20" t="s">
        <v>204</v>
      </c>
      <c r="E418" s="20" t="s">
        <v>1862</v>
      </c>
      <c r="F418" s="20" t="s">
        <v>1931</v>
      </c>
      <c r="G418" s="20" t="s">
        <v>1948</v>
      </c>
      <c r="H418" s="20" t="s">
        <v>117</v>
      </c>
      <c r="I418" s="20" t="s">
        <v>1949</v>
      </c>
      <c r="J418" s="103">
        <v>2026.7</v>
      </c>
      <c r="K418" s="23">
        <v>2026.12</v>
      </c>
      <c r="L418" s="20" t="s">
        <v>1934</v>
      </c>
      <c r="M418" s="20" t="s">
        <v>1950</v>
      </c>
      <c r="N418" s="20">
        <v>12</v>
      </c>
      <c r="O418" s="20">
        <v>10</v>
      </c>
      <c r="P418" s="20">
        <v>2</v>
      </c>
      <c r="Q418" s="20">
        <v>1</v>
      </c>
      <c r="R418" s="20">
        <v>1515</v>
      </c>
      <c r="S418" s="20">
        <v>5236</v>
      </c>
      <c r="T418" s="20">
        <v>0</v>
      </c>
      <c r="U418" s="20" t="s">
        <v>1936</v>
      </c>
      <c r="V418" s="20">
        <v>137</v>
      </c>
      <c r="W418" s="24" t="s">
        <v>1951</v>
      </c>
      <c r="X418" s="20" t="s">
        <v>1952</v>
      </c>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c r="CD418" s="16"/>
      <c r="CE418" s="16"/>
      <c r="CF418" s="16"/>
      <c r="CG418" s="16"/>
      <c r="CH418" s="16"/>
      <c r="CI418" s="16"/>
      <c r="CJ418" s="16"/>
      <c r="CK418" s="16"/>
      <c r="CL418" s="16"/>
      <c r="CM418" s="16"/>
      <c r="CN418" s="16"/>
      <c r="CO418" s="16"/>
      <c r="CP418" s="16"/>
      <c r="CQ418" s="16"/>
      <c r="CR418" s="16"/>
      <c r="CS418" s="16"/>
      <c r="CT418" s="16"/>
      <c r="CU418" s="16"/>
      <c r="CV418" s="16"/>
      <c r="CW418" s="16"/>
      <c r="CX418" s="16"/>
      <c r="CY418" s="16"/>
      <c r="CZ418" s="16"/>
      <c r="DA418" s="16"/>
      <c r="DB418" s="16"/>
      <c r="DC418" s="16"/>
      <c r="DD418" s="16"/>
      <c r="DE418" s="16"/>
    </row>
    <row r="419" s="2" customFormat="1" ht="67.5" spans="1:109">
      <c r="A419" s="20">
        <v>414</v>
      </c>
      <c r="B419" s="20" t="s">
        <v>102</v>
      </c>
      <c r="C419" s="20" t="s">
        <v>126</v>
      </c>
      <c r="D419" s="20" t="s">
        <v>127</v>
      </c>
      <c r="E419" s="20" t="s">
        <v>1862</v>
      </c>
      <c r="F419" s="118" t="s">
        <v>1953</v>
      </c>
      <c r="G419" s="118" t="s">
        <v>1954</v>
      </c>
      <c r="H419" s="118" t="s">
        <v>85</v>
      </c>
      <c r="I419" s="118" t="s">
        <v>1955</v>
      </c>
      <c r="J419" s="120">
        <v>2026.2</v>
      </c>
      <c r="K419" s="120">
        <v>2029.1</v>
      </c>
      <c r="L419" s="118" t="s">
        <v>1955</v>
      </c>
      <c r="M419" s="118" t="s">
        <v>1956</v>
      </c>
      <c r="N419" s="118">
        <v>80</v>
      </c>
      <c r="O419" s="118">
        <v>40</v>
      </c>
      <c r="P419" s="118">
        <v>40</v>
      </c>
      <c r="Q419" s="118">
        <v>1</v>
      </c>
      <c r="R419" s="118">
        <v>400</v>
      </c>
      <c r="S419" s="118">
        <v>2054</v>
      </c>
      <c r="T419" s="118">
        <v>0</v>
      </c>
      <c r="U419" s="118">
        <v>24</v>
      </c>
      <c r="V419" s="118">
        <v>72</v>
      </c>
      <c r="W419" s="121" t="s">
        <v>1957</v>
      </c>
      <c r="X419" s="118" t="s">
        <v>1958</v>
      </c>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c r="CD419" s="16"/>
      <c r="CE419" s="16"/>
      <c r="CF419" s="16"/>
      <c r="CG419" s="16"/>
      <c r="CH419" s="16"/>
      <c r="CI419" s="16"/>
      <c r="CJ419" s="16"/>
      <c r="CK419" s="16"/>
      <c r="CL419" s="16"/>
      <c r="CM419" s="16"/>
      <c r="CN419" s="16"/>
      <c r="CO419" s="16"/>
      <c r="CP419" s="16"/>
      <c r="CQ419" s="16"/>
      <c r="CR419" s="16"/>
      <c r="CS419" s="16"/>
      <c r="CT419" s="16"/>
      <c r="CU419" s="16"/>
      <c r="CV419" s="16"/>
      <c r="CW419" s="16"/>
      <c r="CX419" s="16"/>
      <c r="CY419" s="16"/>
      <c r="CZ419" s="16"/>
      <c r="DA419" s="16"/>
      <c r="DB419" s="16"/>
      <c r="DC419" s="16"/>
      <c r="DD419" s="16"/>
      <c r="DE419" s="16"/>
    </row>
    <row r="420" s="2" customFormat="1" ht="56.25" spans="1:109">
      <c r="A420" s="20">
        <v>415</v>
      </c>
      <c r="B420" s="20" t="s">
        <v>102</v>
      </c>
      <c r="C420" s="118" t="s">
        <v>114</v>
      </c>
      <c r="D420" s="118" t="s">
        <v>204</v>
      </c>
      <c r="E420" s="118" t="s">
        <v>1862</v>
      </c>
      <c r="F420" s="118" t="s">
        <v>1953</v>
      </c>
      <c r="G420" s="118" t="s">
        <v>1959</v>
      </c>
      <c r="H420" s="118" t="s">
        <v>85</v>
      </c>
      <c r="I420" s="118" t="s">
        <v>1960</v>
      </c>
      <c r="J420" s="120">
        <v>2026.2</v>
      </c>
      <c r="K420" s="120">
        <v>2026.9</v>
      </c>
      <c r="L420" s="118" t="s">
        <v>354</v>
      </c>
      <c r="M420" s="118" t="s">
        <v>1961</v>
      </c>
      <c r="N420" s="118">
        <v>44</v>
      </c>
      <c r="O420" s="118">
        <v>20</v>
      </c>
      <c r="P420" s="118">
        <v>24</v>
      </c>
      <c r="Q420" s="118">
        <v>1</v>
      </c>
      <c r="R420" s="118">
        <v>400</v>
      </c>
      <c r="S420" s="118">
        <v>2054</v>
      </c>
      <c r="T420" s="118">
        <v>0</v>
      </c>
      <c r="U420" s="118">
        <v>24</v>
      </c>
      <c r="V420" s="118">
        <v>72</v>
      </c>
      <c r="W420" s="121" t="s">
        <v>1962</v>
      </c>
      <c r="X420" s="118" t="s">
        <v>1165</v>
      </c>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c r="CD420" s="16"/>
      <c r="CE420" s="16"/>
      <c r="CF420" s="16"/>
      <c r="CG420" s="16"/>
      <c r="CH420" s="16"/>
      <c r="CI420" s="16"/>
      <c r="CJ420" s="16"/>
      <c r="CK420" s="16"/>
      <c r="CL420" s="16"/>
      <c r="CM420" s="16"/>
      <c r="CN420" s="16"/>
      <c r="CO420" s="16"/>
      <c r="CP420" s="16"/>
      <c r="CQ420" s="16"/>
      <c r="CR420" s="16"/>
      <c r="CS420" s="16"/>
      <c r="CT420" s="16"/>
      <c r="CU420" s="16"/>
      <c r="CV420" s="16"/>
      <c r="CW420" s="16"/>
      <c r="CX420" s="16"/>
      <c r="CY420" s="16"/>
      <c r="CZ420" s="16"/>
      <c r="DA420" s="16"/>
      <c r="DB420" s="16"/>
      <c r="DC420" s="16"/>
      <c r="DD420" s="16"/>
      <c r="DE420" s="16"/>
    </row>
    <row r="421" s="2" customFormat="1" ht="90" spans="1:109">
      <c r="A421" s="20">
        <v>416</v>
      </c>
      <c r="B421" s="118" t="s">
        <v>133</v>
      </c>
      <c r="C421" s="118" t="s">
        <v>134</v>
      </c>
      <c r="D421" s="20" t="s">
        <v>165</v>
      </c>
      <c r="E421" s="118" t="s">
        <v>1862</v>
      </c>
      <c r="F421" s="118" t="s">
        <v>1953</v>
      </c>
      <c r="G421" s="118" t="s">
        <v>1963</v>
      </c>
      <c r="H421" s="118" t="s">
        <v>85</v>
      </c>
      <c r="I421" s="118" t="s">
        <v>1953</v>
      </c>
      <c r="J421" s="120">
        <v>2026.03</v>
      </c>
      <c r="K421" s="120">
        <v>2026.12</v>
      </c>
      <c r="L421" s="118" t="s">
        <v>1964</v>
      </c>
      <c r="M421" s="118" t="s">
        <v>1965</v>
      </c>
      <c r="N421" s="118">
        <v>96</v>
      </c>
      <c r="O421" s="118">
        <v>56</v>
      </c>
      <c r="P421" s="118">
        <v>40</v>
      </c>
      <c r="Q421" s="118">
        <v>1</v>
      </c>
      <c r="R421" s="118">
        <v>400</v>
      </c>
      <c r="S421" s="118">
        <v>2054</v>
      </c>
      <c r="T421" s="118">
        <v>0</v>
      </c>
      <c r="U421" s="118">
        <v>24</v>
      </c>
      <c r="V421" s="118">
        <v>72</v>
      </c>
      <c r="W421" s="121" t="s">
        <v>1966</v>
      </c>
      <c r="X421" s="118" t="s">
        <v>1165</v>
      </c>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c r="CD421" s="16"/>
      <c r="CE421" s="16"/>
      <c r="CF421" s="16"/>
      <c r="CG421" s="16"/>
      <c r="CH421" s="16"/>
      <c r="CI421" s="16"/>
      <c r="CJ421" s="16"/>
      <c r="CK421" s="16"/>
      <c r="CL421" s="16"/>
      <c r="CM421" s="16"/>
      <c r="CN421" s="16"/>
      <c r="CO421" s="16"/>
      <c r="CP421" s="16"/>
      <c r="CQ421" s="16"/>
      <c r="CR421" s="16"/>
      <c r="CS421" s="16"/>
      <c r="CT421" s="16"/>
      <c r="CU421" s="16"/>
      <c r="CV421" s="16"/>
      <c r="CW421" s="16"/>
      <c r="CX421" s="16"/>
      <c r="CY421" s="16"/>
      <c r="CZ421" s="16"/>
      <c r="DA421" s="16"/>
      <c r="DB421" s="16"/>
      <c r="DC421" s="16"/>
      <c r="DD421" s="16"/>
      <c r="DE421" s="16"/>
    </row>
    <row r="422" s="2" customFormat="1" ht="67.5" spans="1:109">
      <c r="A422" s="20">
        <v>417</v>
      </c>
      <c r="B422" s="20" t="s">
        <v>102</v>
      </c>
      <c r="C422" s="20" t="s">
        <v>114</v>
      </c>
      <c r="D422" s="20" t="s">
        <v>204</v>
      </c>
      <c r="E422" s="118" t="s">
        <v>1862</v>
      </c>
      <c r="F422" s="118" t="s">
        <v>1953</v>
      </c>
      <c r="G422" s="118" t="s">
        <v>1967</v>
      </c>
      <c r="H422" s="118" t="s">
        <v>117</v>
      </c>
      <c r="I422" s="118" t="s">
        <v>1953</v>
      </c>
      <c r="J422" s="120">
        <v>2026.6</v>
      </c>
      <c r="K422" s="120">
        <v>2026.11</v>
      </c>
      <c r="L422" s="118" t="s">
        <v>1968</v>
      </c>
      <c r="M422" s="118" t="s">
        <v>1969</v>
      </c>
      <c r="N422" s="118">
        <v>480</v>
      </c>
      <c r="O422" s="118">
        <v>450</v>
      </c>
      <c r="P422" s="118">
        <v>30</v>
      </c>
      <c r="Q422" s="118">
        <v>1</v>
      </c>
      <c r="R422" s="118">
        <v>400</v>
      </c>
      <c r="S422" s="118">
        <v>2054</v>
      </c>
      <c r="T422" s="118">
        <v>0</v>
      </c>
      <c r="U422" s="118">
        <v>24</v>
      </c>
      <c r="V422" s="118">
        <v>72</v>
      </c>
      <c r="W422" s="121" t="s">
        <v>1970</v>
      </c>
      <c r="X422" s="118" t="s">
        <v>1165</v>
      </c>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6"/>
      <c r="CW422" s="16"/>
      <c r="CX422" s="16"/>
      <c r="CY422" s="16"/>
      <c r="CZ422" s="16"/>
      <c r="DA422" s="16"/>
      <c r="DB422" s="16"/>
      <c r="DC422" s="16"/>
      <c r="DD422" s="16"/>
      <c r="DE422" s="16"/>
    </row>
    <row r="423" s="2" customFormat="1" ht="22.5" spans="1:109">
      <c r="A423" s="20">
        <v>418</v>
      </c>
      <c r="B423" s="20" t="s">
        <v>102</v>
      </c>
      <c r="C423" s="20" t="s">
        <v>126</v>
      </c>
      <c r="D423" s="20" t="s">
        <v>127</v>
      </c>
      <c r="E423" s="20" t="s">
        <v>1862</v>
      </c>
      <c r="F423" s="20" t="s">
        <v>1971</v>
      </c>
      <c r="G423" s="20" t="s">
        <v>1972</v>
      </c>
      <c r="H423" s="20" t="s">
        <v>117</v>
      </c>
      <c r="I423" s="20" t="s">
        <v>1971</v>
      </c>
      <c r="J423" s="103">
        <v>2026.4</v>
      </c>
      <c r="K423" s="103">
        <v>2026.12</v>
      </c>
      <c r="L423" s="20" t="s">
        <v>1971</v>
      </c>
      <c r="M423" s="20" t="s">
        <v>1973</v>
      </c>
      <c r="N423" s="20">
        <v>10</v>
      </c>
      <c r="O423" s="20">
        <v>10</v>
      </c>
      <c r="P423" s="20">
        <v>0</v>
      </c>
      <c r="Q423" s="20">
        <v>1</v>
      </c>
      <c r="R423" s="20">
        <v>230</v>
      </c>
      <c r="S423" s="20">
        <v>480</v>
      </c>
      <c r="T423" s="20">
        <v>1</v>
      </c>
      <c r="U423" s="20">
        <v>10</v>
      </c>
      <c r="V423" s="20">
        <v>27</v>
      </c>
      <c r="W423" s="24" t="s">
        <v>1974</v>
      </c>
      <c r="X423" s="20" t="s">
        <v>1975</v>
      </c>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c r="CD423" s="16"/>
      <c r="CE423" s="16"/>
      <c r="CF423" s="16"/>
      <c r="CG423" s="16"/>
      <c r="CH423" s="16"/>
      <c r="CI423" s="16"/>
      <c r="CJ423" s="16"/>
      <c r="CK423" s="16"/>
      <c r="CL423" s="16"/>
      <c r="CM423" s="16"/>
      <c r="CN423" s="16"/>
      <c r="CO423" s="16"/>
      <c r="CP423" s="16"/>
      <c r="CQ423" s="16"/>
      <c r="CR423" s="16"/>
      <c r="CS423" s="16"/>
      <c r="CT423" s="16"/>
      <c r="CU423" s="16"/>
      <c r="CV423" s="16"/>
      <c r="CW423" s="16"/>
      <c r="CX423" s="16"/>
      <c r="CY423" s="16"/>
      <c r="CZ423" s="16"/>
      <c r="DA423" s="16"/>
      <c r="DB423" s="16"/>
      <c r="DC423" s="16"/>
      <c r="DD423" s="16"/>
      <c r="DE423" s="16"/>
    </row>
    <row r="424" s="2" customFormat="1" ht="69.75" spans="1:109">
      <c r="A424" s="20">
        <v>419</v>
      </c>
      <c r="B424" s="20" t="s">
        <v>102</v>
      </c>
      <c r="C424" s="20" t="s">
        <v>126</v>
      </c>
      <c r="D424" s="20" t="s">
        <v>127</v>
      </c>
      <c r="E424" s="20" t="s">
        <v>1862</v>
      </c>
      <c r="F424" s="20" t="s">
        <v>1971</v>
      </c>
      <c r="G424" s="20" t="s">
        <v>1976</v>
      </c>
      <c r="H424" s="20" t="s">
        <v>117</v>
      </c>
      <c r="I424" s="20" t="s">
        <v>1971</v>
      </c>
      <c r="J424" s="103">
        <v>2026.3</v>
      </c>
      <c r="K424" s="103">
        <v>2026.12</v>
      </c>
      <c r="L424" s="20" t="s">
        <v>1971</v>
      </c>
      <c r="M424" s="20" t="s">
        <v>1977</v>
      </c>
      <c r="N424" s="26">
        <v>15</v>
      </c>
      <c r="O424" s="26">
        <v>15</v>
      </c>
      <c r="P424" s="26">
        <v>0</v>
      </c>
      <c r="Q424" s="26">
        <v>1</v>
      </c>
      <c r="R424" s="26">
        <v>420</v>
      </c>
      <c r="S424" s="26">
        <v>1480</v>
      </c>
      <c r="T424" s="26">
        <v>1</v>
      </c>
      <c r="U424" s="26">
        <v>10</v>
      </c>
      <c r="V424" s="26">
        <v>27</v>
      </c>
      <c r="W424" s="24" t="s">
        <v>1978</v>
      </c>
      <c r="X424" s="20" t="s">
        <v>1979</v>
      </c>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c r="CD424" s="16"/>
      <c r="CE424" s="16"/>
      <c r="CF424" s="16"/>
      <c r="CG424" s="16"/>
      <c r="CH424" s="16"/>
      <c r="CI424" s="16"/>
      <c r="CJ424" s="16"/>
      <c r="CK424" s="16"/>
      <c r="CL424" s="16"/>
      <c r="CM424" s="16"/>
      <c r="CN424" s="16"/>
      <c r="CO424" s="16"/>
      <c r="CP424" s="16"/>
      <c r="CQ424" s="16"/>
      <c r="CR424" s="16"/>
      <c r="CS424" s="16"/>
      <c r="CT424" s="16"/>
      <c r="CU424" s="16"/>
      <c r="CV424" s="16"/>
      <c r="CW424" s="16"/>
      <c r="CX424" s="16"/>
      <c r="CY424" s="16"/>
      <c r="CZ424" s="16"/>
      <c r="DA424" s="16"/>
      <c r="DB424" s="16"/>
      <c r="DC424" s="16"/>
      <c r="DD424" s="16"/>
      <c r="DE424" s="16"/>
    </row>
    <row r="425" s="2" customFormat="1" ht="45.75" spans="1:109">
      <c r="A425" s="20">
        <v>420</v>
      </c>
      <c r="B425" s="20" t="s">
        <v>102</v>
      </c>
      <c r="C425" s="20" t="s">
        <v>114</v>
      </c>
      <c r="D425" s="20" t="s">
        <v>204</v>
      </c>
      <c r="E425" s="20" t="s">
        <v>1862</v>
      </c>
      <c r="F425" s="20" t="s">
        <v>1971</v>
      </c>
      <c r="G425" s="47" t="s">
        <v>1980</v>
      </c>
      <c r="H425" s="20" t="s">
        <v>169</v>
      </c>
      <c r="I425" s="20" t="s">
        <v>1971</v>
      </c>
      <c r="J425" s="103">
        <v>2026.07</v>
      </c>
      <c r="K425" s="103">
        <v>2026.12</v>
      </c>
      <c r="L425" s="20" t="s">
        <v>1971</v>
      </c>
      <c r="M425" s="20" t="s">
        <v>1981</v>
      </c>
      <c r="N425" s="26">
        <v>15</v>
      </c>
      <c r="O425" s="26">
        <v>15</v>
      </c>
      <c r="P425" s="26">
        <v>0</v>
      </c>
      <c r="Q425" s="26">
        <v>1</v>
      </c>
      <c r="R425" s="26">
        <v>150</v>
      </c>
      <c r="S425" s="26">
        <v>400</v>
      </c>
      <c r="T425" s="26">
        <v>1</v>
      </c>
      <c r="U425" s="26">
        <v>10</v>
      </c>
      <c r="V425" s="26">
        <v>27</v>
      </c>
      <c r="W425" s="24" t="s">
        <v>1982</v>
      </c>
      <c r="X425" s="20" t="s">
        <v>1983</v>
      </c>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c r="CD425" s="16"/>
      <c r="CE425" s="16"/>
      <c r="CF425" s="16"/>
      <c r="CG425" s="16"/>
      <c r="CH425" s="16"/>
      <c r="CI425" s="16"/>
      <c r="CJ425" s="16"/>
      <c r="CK425" s="16"/>
      <c r="CL425" s="16"/>
      <c r="CM425" s="16"/>
      <c r="CN425" s="16"/>
      <c r="CO425" s="16"/>
      <c r="CP425" s="16"/>
      <c r="CQ425" s="16"/>
      <c r="CR425" s="16"/>
      <c r="CS425" s="16"/>
      <c r="CT425" s="16"/>
      <c r="CU425" s="16"/>
      <c r="CV425" s="16"/>
      <c r="CW425" s="16"/>
      <c r="CX425" s="16"/>
      <c r="CY425" s="16"/>
      <c r="CZ425" s="16"/>
      <c r="DA425" s="16"/>
      <c r="DB425" s="16"/>
      <c r="DC425" s="16"/>
      <c r="DD425" s="16"/>
      <c r="DE425" s="16"/>
    </row>
    <row r="426" s="2" customFormat="1" ht="33.75" spans="1:109">
      <c r="A426" s="20">
        <v>421</v>
      </c>
      <c r="B426" s="20" t="s">
        <v>133</v>
      </c>
      <c r="C426" s="118" t="s">
        <v>134</v>
      </c>
      <c r="D426" s="20" t="s">
        <v>165</v>
      </c>
      <c r="E426" s="20" t="s">
        <v>1862</v>
      </c>
      <c r="F426" s="20" t="s">
        <v>1984</v>
      </c>
      <c r="G426" s="20" t="s">
        <v>1985</v>
      </c>
      <c r="H426" s="20" t="s">
        <v>206</v>
      </c>
      <c r="I426" s="20" t="s">
        <v>1984</v>
      </c>
      <c r="J426" s="23">
        <v>2026.5</v>
      </c>
      <c r="K426" s="23">
        <v>2026.12</v>
      </c>
      <c r="L426" s="20" t="s">
        <v>1984</v>
      </c>
      <c r="M426" s="20" t="s">
        <v>1986</v>
      </c>
      <c r="N426" s="20">
        <v>55</v>
      </c>
      <c r="O426" s="20">
        <v>45</v>
      </c>
      <c r="P426" s="20">
        <v>10</v>
      </c>
      <c r="Q426" s="20">
        <v>1</v>
      </c>
      <c r="R426" s="20">
        <v>1090</v>
      </c>
      <c r="S426" s="20">
        <v>3790</v>
      </c>
      <c r="T426" s="20">
        <v>0</v>
      </c>
      <c r="U426" s="20">
        <v>72</v>
      </c>
      <c r="V426" s="20">
        <v>172</v>
      </c>
      <c r="W426" s="24" t="s">
        <v>1987</v>
      </c>
      <c r="X426" s="20" t="s">
        <v>1988</v>
      </c>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row>
    <row r="427" s="2" customFormat="1" ht="33.75" spans="1:109">
      <c r="A427" s="20">
        <v>422</v>
      </c>
      <c r="B427" s="20" t="s">
        <v>102</v>
      </c>
      <c r="C427" s="20" t="s">
        <v>126</v>
      </c>
      <c r="D427" s="20" t="s">
        <v>127</v>
      </c>
      <c r="E427" s="20" t="s">
        <v>1862</v>
      </c>
      <c r="F427" s="20" t="s">
        <v>1984</v>
      </c>
      <c r="G427" s="20" t="s">
        <v>1989</v>
      </c>
      <c r="H427" s="20" t="s">
        <v>117</v>
      </c>
      <c r="I427" s="20" t="s">
        <v>1984</v>
      </c>
      <c r="J427" s="23">
        <v>2026.6</v>
      </c>
      <c r="K427" s="23">
        <v>2026.12</v>
      </c>
      <c r="L427" s="20" t="s">
        <v>1984</v>
      </c>
      <c r="M427" s="20" t="s">
        <v>1990</v>
      </c>
      <c r="N427" s="20">
        <v>55</v>
      </c>
      <c r="O427" s="20">
        <v>50</v>
      </c>
      <c r="P427" s="20">
        <v>5</v>
      </c>
      <c r="Q427" s="20">
        <v>1</v>
      </c>
      <c r="R427" s="20">
        <v>1090</v>
      </c>
      <c r="S427" s="20">
        <v>3790</v>
      </c>
      <c r="T427" s="20">
        <v>0</v>
      </c>
      <c r="U427" s="20">
        <v>72</v>
      </c>
      <c r="V427" s="20">
        <v>172</v>
      </c>
      <c r="W427" s="24" t="s">
        <v>1613</v>
      </c>
      <c r="X427" s="20" t="s">
        <v>1988</v>
      </c>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c r="CD427" s="16"/>
      <c r="CE427" s="16"/>
      <c r="CF427" s="16"/>
      <c r="CG427" s="16"/>
      <c r="CH427" s="16"/>
      <c r="CI427" s="16"/>
      <c r="CJ427" s="16"/>
      <c r="CK427" s="16"/>
      <c r="CL427" s="16"/>
      <c r="CM427" s="16"/>
      <c r="CN427" s="16"/>
      <c r="CO427" s="16"/>
      <c r="CP427" s="16"/>
      <c r="CQ427" s="16"/>
      <c r="CR427" s="16"/>
      <c r="CS427" s="16"/>
      <c r="CT427" s="16"/>
      <c r="CU427" s="16"/>
      <c r="CV427" s="16"/>
      <c r="CW427" s="16"/>
      <c r="CX427" s="16"/>
      <c r="CY427" s="16"/>
      <c r="CZ427" s="16"/>
      <c r="DA427" s="16"/>
      <c r="DB427" s="16"/>
      <c r="DC427" s="16"/>
      <c r="DD427" s="16"/>
      <c r="DE427" s="16"/>
    </row>
    <row r="428" s="2" customFormat="1" ht="33.75" spans="1:109">
      <c r="A428" s="20">
        <v>423</v>
      </c>
      <c r="B428" s="20" t="s">
        <v>102</v>
      </c>
      <c r="C428" s="20" t="s">
        <v>126</v>
      </c>
      <c r="D428" s="20" t="s">
        <v>127</v>
      </c>
      <c r="E428" s="20" t="s">
        <v>1862</v>
      </c>
      <c r="F428" s="20" t="s">
        <v>1984</v>
      </c>
      <c r="G428" s="20" t="s">
        <v>1991</v>
      </c>
      <c r="H428" s="20" t="s">
        <v>117</v>
      </c>
      <c r="I428" s="20" t="s">
        <v>1984</v>
      </c>
      <c r="J428" s="23">
        <v>2026.6</v>
      </c>
      <c r="K428" s="23">
        <v>2026.12</v>
      </c>
      <c r="L428" s="20" t="s">
        <v>1984</v>
      </c>
      <c r="M428" s="20" t="s">
        <v>1992</v>
      </c>
      <c r="N428" s="20">
        <v>10</v>
      </c>
      <c r="O428" s="20">
        <v>5</v>
      </c>
      <c r="P428" s="20">
        <v>5</v>
      </c>
      <c r="Q428" s="20">
        <v>1</v>
      </c>
      <c r="R428" s="20">
        <v>1090</v>
      </c>
      <c r="S428" s="20">
        <v>3790</v>
      </c>
      <c r="T428" s="20">
        <v>0</v>
      </c>
      <c r="U428" s="20">
        <v>72</v>
      </c>
      <c r="V428" s="20">
        <v>172</v>
      </c>
      <c r="W428" s="24" t="s">
        <v>1613</v>
      </c>
      <c r="X428" s="20" t="s">
        <v>1988</v>
      </c>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c r="CD428" s="16"/>
      <c r="CE428" s="16"/>
      <c r="CF428" s="16"/>
      <c r="CG428" s="16"/>
      <c r="CH428" s="16"/>
      <c r="CI428" s="16"/>
      <c r="CJ428" s="16"/>
      <c r="CK428" s="16"/>
      <c r="CL428" s="16"/>
      <c r="CM428" s="16"/>
      <c r="CN428" s="16"/>
      <c r="CO428" s="16"/>
      <c r="CP428" s="16"/>
      <c r="CQ428" s="16"/>
      <c r="CR428" s="16"/>
      <c r="CS428" s="16"/>
      <c r="CT428" s="16"/>
      <c r="CU428" s="16"/>
      <c r="CV428" s="16"/>
      <c r="CW428" s="16"/>
      <c r="CX428" s="16"/>
      <c r="CY428" s="16"/>
      <c r="CZ428" s="16"/>
      <c r="DA428" s="16"/>
      <c r="DB428" s="16"/>
      <c r="DC428" s="16"/>
      <c r="DD428" s="16"/>
      <c r="DE428" s="16"/>
    </row>
    <row r="429" s="2" customFormat="1" ht="67.5" spans="1:109">
      <c r="A429" s="20">
        <v>424</v>
      </c>
      <c r="B429" s="20" t="s">
        <v>102</v>
      </c>
      <c r="C429" s="20" t="s">
        <v>114</v>
      </c>
      <c r="D429" s="20" t="s">
        <v>204</v>
      </c>
      <c r="E429" s="20" t="s">
        <v>1862</v>
      </c>
      <c r="F429" s="20" t="s">
        <v>1984</v>
      </c>
      <c r="G429" s="20" t="s">
        <v>1993</v>
      </c>
      <c r="H429" s="20" t="s">
        <v>117</v>
      </c>
      <c r="I429" s="20" t="s">
        <v>1984</v>
      </c>
      <c r="J429" s="23">
        <v>2026.2</v>
      </c>
      <c r="K429" s="23">
        <v>2026.7</v>
      </c>
      <c r="L429" s="20" t="s">
        <v>1984</v>
      </c>
      <c r="M429" s="20" t="s">
        <v>1994</v>
      </c>
      <c r="N429" s="20">
        <v>10</v>
      </c>
      <c r="O429" s="20">
        <v>8</v>
      </c>
      <c r="P429" s="20">
        <v>2</v>
      </c>
      <c r="Q429" s="20">
        <v>1</v>
      </c>
      <c r="R429" s="20">
        <v>1090</v>
      </c>
      <c r="S429" s="20">
        <v>3790</v>
      </c>
      <c r="T429" s="20">
        <v>0</v>
      </c>
      <c r="U429" s="20">
        <v>72</v>
      </c>
      <c r="V429" s="20">
        <v>172</v>
      </c>
      <c r="W429" s="24" t="s">
        <v>1995</v>
      </c>
      <c r="X429" s="20" t="s">
        <v>1988</v>
      </c>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c r="CD429" s="16"/>
      <c r="CE429" s="16"/>
      <c r="CF429" s="16"/>
      <c r="CG429" s="16"/>
      <c r="CH429" s="16"/>
      <c r="CI429" s="16"/>
      <c r="CJ429" s="16"/>
      <c r="CK429" s="16"/>
      <c r="CL429" s="16"/>
      <c r="CM429" s="16"/>
      <c r="CN429" s="16"/>
      <c r="CO429" s="16"/>
      <c r="CP429" s="16"/>
      <c r="CQ429" s="16"/>
      <c r="CR429" s="16"/>
      <c r="CS429" s="16"/>
      <c r="CT429" s="16"/>
      <c r="CU429" s="16"/>
      <c r="CV429" s="16"/>
      <c r="CW429" s="16"/>
      <c r="CX429" s="16"/>
      <c r="CY429" s="16"/>
      <c r="CZ429" s="16"/>
      <c r="DA429" s="16"/>
      <c r="DB429" s="16"/>
      <c r="DC429" s="16"/>
      <c r="DD429" s="16"/>
      <c r="DE429" s="16"/>
    </row>
    <row r="430" s="2" customFormat="1" ht="33.75" spans="1:109">
      <c r="A430" s="20">
        <v>425</v>
      </c>
      <c r="B430" s="20" t="s">
        <v>102</v>
      </c>
      <c r="C430" s="20" t="s">
        <v>126</v>
      </c>
      <c r="D430" s="20" t="s">
        <v>358</v>
      </c>
      <c r="E430" s="20" t="s">
        <v>1862</v>
      </c>
      <c r="F430" s="20" t="s">
        <v>1984</v>
      </c>
      <c r="G430" s="20" t="s">
        <v>1996</v>
      </c>
      <c r="H430" s="20" t="s">
        <v>194</v>
      </c>
      <c r="I430" s="20" t="s">
        <v>1984</v>
      </c>
      <c r="J430" s="23">
        <v>2026.6</v>
      </c>
      <c r="K430" s="23">
        <v>2026.12</v>
      </c>
      <c r="L430" s="20" t="s">
        <v>1984</v>
      </c>
      <c r="M430" s="20" t="s">
        <v>1997</v>
      </c>
      <c r="N430" s="20">
        <v>50</v>
      </c>
      <c r="O430" s="20">
        <v>45</v>
      </c>
      <c r="P430" s="20">
        <v>5</v>
      </c>
      <c r="Q430" s="20">
        <v>1</v>
      </c>
      <c r="R430" s="20">
        <v>1090</v>
      </c>
      <c r="S430" s="20">
        <v>3790</v>
      </c>
      <c r="T430" s="20">
        <v>0</v>
      </c>
      <c r="U430" s="20">
        <v>72</v>
      </c>
      <c r="V430" s="20">
        <v>172</v>
      </c>
      <c r="W430" s="24" t="s">
        <v>1613</v>
      </c>
      <c r="X430" s="20" t="s">
        <v>1988</v>
      </c>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6"/>
      <c r="CW430" s="16"/>
      <c r="CX430" s="16"/>
      <c r="CY430" s="16"/>
      <c r="CZ430" s="16"/>
      <c r="DA430" s="16"/>
      <c r="DB430" s="16"/>
      <c r="DC430" s="16"/>
      <c r="DD430" s="16"/>
      <c r="DE430" s="16"/>
    </row>
    <row r="431" s="2" customFormat="1" ht="33.75" spans="1:109">
      <c r="A431" s="20">
        <v>426</v>
      </c>
      <c r="B431" s="20" t="s">
        <v>102</v>
      </c>
      <c r="C431" s="20" t="s">
        <v>114</v>
      </c>
      <c r="D431" s="20" t="s">
        <v>204</v>
      </c>
      <c r="E431" s="20" t="s">
        <v>1862</v>
      </c>
      <c r="F431" s="20" t="s">
        <v>1984</v>
      </c>
      <c r="G431" s="20" t="s">
        <v>1998</v>
      </c>
      <c r="H431" s="20" t="s">
        <v>206</v>
      </c>
      <c r="I431" s="20" t="s">
        <v>1984</v>
      </c>
      <c r="J431" s="23">
        <v>2026.6</v>
      </c>
      <c r="K431" s="23">
        <v>2026.12</v>
      </c>
      <c r="L431" s="20" t="s">
        <v>1984</v>
      </c>
      <c r="M431" s="20" t="s">
        <v>1999</v>
      </c>
      <c r="N431" s="20">
        <v>30</v>
      </c>
      <c r="O431" s="20">
        <v>25</v>
      </c>
      <c r="P431" s="20">
        <v>5</v>
      </c>
      <c r="Q431" s="20">
        <v>1</v>
      </c>
      <c r="R431" s="20">
        <v>1090</v>
      </c>
      <c r="S431" s="20">
        <v>3790</v>
      </c>
      <c r="T431" s="20">
        <v>0</v>
      </c>
      <c r="U431" s="20">
        <v>72</v>
      </c>
      <c r="V431" s="20">
        <v>172</v>
      </c>
      <c r="W431" s="24" t="s">
        <v>2000</v>
      </c>
      <c r="X431" s="20" t="s">
        <v>1988</v>
      </c>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c r="CD431" s="16"/>
      <c r="CE431" s="16"/>
      <c r="CF431" s="16"/>
      <c r="CG431" s="16"/>
      <c r="CH431" s="16"/>
      <c r="CI431" s="16"/>
      <c r="CJ431" s="16"/>
      <c r="CK431" s="16"/>
      <c r="CL431" s="16"/>
      <c r="CM431" s="16"/>
      <c r="CN431" s="16"/>
      <c r="CO431" s="16"/>
      <c r="CP431" s="16"/>
      <c r="CQ431" s="16"/>
      <c r="CR431" s="16"/>
      <c r="CS431" s="16"/>
      <c r="CT431" s="16"/>
      <c r="CU431" s="16"/>
      <c r="CV431" s="16"/>
      <c r="CW431" s="16"/>
      <c r="CX431" s="16"/>
      <c r="CY431" s="16"/>
      <c r="CZ431" s="16"/>
      <c r="DA431" s="16"/>
      <c r="DB431" s="16"/>
      <c r="DC431" s="16"/>
      <c r="DD431" s="16"/>
      <c r="DE431" s="16"/>
    </row>
    <row r="432" s="2" customFormat="1" ht="67.5" spans="1:109">
      <c r="A432" s="20">
        <v>427</v>
      </c>
      <c r="B432" s="20" t="s">
        <v>102</v>
      </c>
      <c r="C432" s="20" t="s">
        <v>114</v>
      </c>
      <c r="D432" s="20" t="s">
        <v>204</v>
      </c>
      <c r="E432" s="20" t="s">
        <v>1862</v>
      </c>
      <c r="F432" s="20" t="s">
        <v>2001</v>
      </c>
      <c r="G432" s="20" t="s">
        <v>2002</v>
      </c>
      <c r="H432" s="20" t="s">
        <v>206</v>
      </c>
      <c r="I432" s="20" t="s">
        <v>2001</v>
      </c>
      <c r="J432" s="23" t="s">
        <v>1675</v>
      </c>
      <c r="K432" s="23" t="s">
        <v>86</v>
      </c>
      <c r="L432" s="20" t="s">
        <v>2001</v>
      </c>
      <c r="M432" s="20" t="s">
        <v>2003</v>
      </c>
      <c r="N432" s="20">
        <v>25</v>
      </c>
      <c r="O432" s="20">
        <v>20</v>
      </c>
      <c r="P432" s="20">
        <v>5</v>
      </c>
      <c r="Q432" s="20">
        <v>1</v>
      </c>
      <c r="R432" s="20">
        <v>623</v>
      </c>
      <c r="S432" s="20">
        <v>1979</v>
      </c>
      <c r="T432" s="20">
        <v>0</v>
      </c>
      <c r="U432" s="20">
        <v>34</v>
      </c>
      <c r="V432" s="20">
        <v>101</v>
      </c>
      <c r="W432" s="24" t="s">
        <v>2004</v>
      </c>
      <c r="X432" s="20" t="s">
        <v>2005</v>
      </c>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c r="CE432" s="16"/>
      <c r="CF432" s="16"/>
      <c r="CG432" s="16"/>
      <c r="CH432" s="16"/>
      <c r="CI432" s="16"/>
      <c r="CJ432" s="16"/>
      <c r="CK432" s="16"/>
      <c r="CL432" s="16"/>
      <c r="CM432" s="16"/>
      <c r="CN432" s="16"/>
      <c r="CO432" s="16"/>
      <c r="CP432" s="16"/>
      <c r="CQ432" s="16"/>
      <c r="CR432" s="16"/>
      <c r="CS432" s="16"/>
      <c r="CT432" s="16"/>
      <c r="CU432" s="16"/>
      <c r="CV432" s="16"/>
      <c r="CW432" s="16"/>
      <c r="CX432" s="16"/>
      <c r="CY432" s="16"/>
      <c r="CZ432" s="16"/>
      <c r="DA432" s="16"/>
      <c r="DB432" s="16"/>
      <c r="DC432" s="16"/>
      <c r="DD432" s="16"/>
      <c r="DE432" s="16"/>
    </row>
    <row r="433" s="2" customFormat="1" ht="45" spans="1:109">
      <c r="A433" s="20">
        <v>428</v>
      </c>
      <c r="B433" s="20" t="s">
        <v>102</v>
      </c>
      <c r="C433" s="20" t="s">
        <v>126</v>
      </c>
      <c r="D433" s="20" t="s">
        <v>127</v>
      </c>
      <c r="E433" s="20" t="s">
        <v>1862</v>
      </c>
      <c r="F433" s="20" t="s">
        <v>2006</v>
      </c>
      <c r="G433" s="20" t="s">
        <v>2007</v>
      </c>
      <c r="H433" s="20" t="s">
        <v>117</v>
      </c>
      <c r="I433" s="20" t="s">
        <v>2008</v>
      </c>
      <c r="J433" s="23">
        <v>2026.1</v>
      </c>
      <c r="K433" s="23">
        <v>2026.3</v>
      </c>
      <c r="L433" s="20" t="s">
        <v>2006</v>
      </c>
      <c r="M433" s="20" t="s">
        <v>2009</v>
      </c>
      <c r="N433" s="20">
        <v>45</v>
      </c>
      <c r="O433" s="20">
        <v>25</v>
      </c>
      <c r="P433" s="20">
        <v>20</v>
      </c>
      <c r="Q433" s="20">
        <v>1</v>
      </c>
      <c r="R433" s="20">
        <v>1062</v>
      </c>
      <c r="S433" s="20">
        <v>3446</v>
      </c>
      <c r="T433" s="20">
        <v>0</v>
      </c>
      <c r="U433" s="20">
        <v>36</v>
      </c>
      <c r="V433" s="20">
        <v>102</v>
      </c>
      <c r="W433" s="24" t="s">
        <v>2010</v>
      </c>
      <c r="X433" s="20" t="s">
        <v>2011</v>
      </c>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c r="CE433" s="16"/>
      <c r="CF433" s="16"/>
      <c r="CG433" s="16"/>
      <c r="CH433" s="16"/>
      <c r="CI433" s="16"/>
      <c r="CJ433" s="16"/>
      <c r="CK433" s="16"/>
      <c r="CL433" s="16"/>
      <c r="CM433" s="16"/>
      <c r="CN433" s="16"/>
      <c r="CO433" s="16"/>
      <c r="CP433" s="16"/>
      <c r="CQ433" s="16"/>
      <c r="CR433" s="16"/>
      <c r="CS433" s="16"/>
      <c r="CT433" s="16"/>
      <c r="CU433" s="16"/>
      <c r="CV433" s="16"/>
      <c r="CW433" s="16"/>
      <c r="CX433" s="16"/>
      <c r="CY433" s="16"/>
      <c r="CZ433" s="16"/>
      <c r="DA433" s="16"/>
      <c r="DB433" s="16"/>
      <c r="DC433" s="16"/>
      <c r="DD433" s="16"/>
      <c r="DE433" s="16"/>
    </row>
    <row r="434" s="2" customFormat="1" ht="146.25" spans="1:109">
      <c r="A434" s="20">
        <v>429</v>
      </c>
      <c r="B434" s="20" t="s">
        <v>133</v>
      </c>
      <c r="C434" s="118" t="s">
        <v>134</v>
      </c>
      <c r="D434" s="20" t="s">
        <v>165</v>
      </c>
      <c r="E434" s="20" t="s">
        <v>1862</v>
      </c>
      <c r="F434" s="20" t="s">
        <v>2006</v>
      </c>
      <c r="G434" s="20" t="s">
        <v>2012</v>
      </c>
      <c r="H434" s="20" t="s">
        <v>117</v>
      </c>
      <c r="I434" s="20" t="s">
        <v>2006</v>
      </c>
      <c r="J434" s="23">
        <v>2026.04</v>
      </c>
      <c r="K434" s="23">
        <v>2026.8</v>
      </c>
      <c r="L434" s="20" t="s">
        <v>2006</v>
      </c>
      <c r="M434" s="20" t="s">
        <v>2013</v>
      </c>
      <c r="N434" s="20">
        <v>30</v>
      </c>
      <c r="O434" s="20">
        <v>10</v>
      </c>
      <c r="P434" s="20">
        <v>20</v>
      </c>
      <c r="Q434" s="20">
        <v>1</v>
      </c>
      <c r="R434" s="122">
        <v>136</v>
      </c>
      <c r="S434" s="20">
        <v>477</v>
      </c>
      <c r="T434" s="20">
        <v>0</v>
      </c>
      <c r="U434" s="20">
        <v>2</v>
      </c>
      <c r="V434" s="20">
        <v>10</v>
      </c>
      <c r="W434" s="24" t="s">
        <v>2014</v>
      </c>
      <c r="X434" s="20" t="s">
        <v>2015</v>
      </c>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c r="CE434" s="16"/>
      <c r="CF434" s="16"/>
      <c r="CG434" s="16"/>
      <c r="CH434" s="16"/>
      <c r="CI434" s="16"/>
      <c r="CJ434" s="16"/>
      <c r="CK434" s="16"/>
      <c r="CL434" s="16"/>
      <c r="CM434" s="16"/>
      <c r="CN434" s="16"/>
      <c r="CO434" s="16"/>
      <c r="CP434" s="16"/>
      <c r="CQ434" s="16"/>
      <c r="CR434" s="16"/>
      <c r="CS434" s="16"/>
      <c r="CT434" s="16"/>
      <c r="CU434" s="16"/>
      <c r="CV434" s="16"/>
      <c r="CW434" s="16"/>
      <c r="CX434" s="16"/>
      <c r="CY434" s="16"/>
      <c r="CZ434" s="16"/>
      <c r="DA434" s="16"/>
      <c r="DB434" s="16"/>
      <c r="DC434" s="16"/>
      <c r="DD434" s="16"/>
      <c r="DE434" s="16"/>
    </row>
    <row r="435" s="2" customFormat="1" ht="22.5" spans="1:109">
      <c r="A435" s="20">
        <v>430</v>
      </c>
      <c r="B435" s="20" t="s">
        <v>102</v>
      </c>
      <c r="C435" s="20" t="s">
        <v>126</v>
      </c>
      <c r="D435" s="20" t="s">
        <v>127</v>
      </c>
      <c r="E435" s="20" t="s">
        <v>1862</v>
      </c>
      <c r="F435" s="20" t="s">
        <v>2016</v>
      </c>
      <c r="G435" s="20" t="s">
        <v>278</v>
      </c>
      <c r="H435" s="20" t="s">
        <v>117</v>
      </c>
      <c r="I435" s="20" t="s">
        <v>2016</v>
      </c>
      <c r="J435" s="23">
        <v>2026.3</v>
      </c>
      <c r="K435" s="23">
        <v>2026.11</v>
      </c>
      <c r="L435" s="20" t="s">
        <v>2016</v>
      </c>
      <c r="M435" s="20" t="s">
        <v>2017</v>
      </c>
      <c r="N435" s="20">
        <v>30</v>
      </c>
      <c r="O435" s="20">
        <v>20</v>
      </c>
      <c r="P435" s="20">
        <v>10</v>
      </c>
      <c r="Q435" s="20">
        <v>1</v>
      </c>
      <c r="R435" s="20">
        <v>40</v>
      </c>
      <c r="S435" s="20">
        <v>185</v>
      </c>
      <c r="T435" s="20">
        <v>1</v>
      </c>
      <c r="U435" s="20">
        <v>14</v>
      </c>
      <c r="V435" s="20">
        <v>32</v>
      </c>
      <c r="W435" s="24" t="s">
        <v>2018</v>
      </c>
      <c r="X435" s="20" t="s">
        <v>2019</v>
      </c>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c r="CE435" s="16"/>
      <c r="CF435" s="16"/>
      <c r="CG435" s="16"/>
      <c r="CH435" s="16"/>
      <c r="CI435" s="16"/>
      <c r="CJ435" s="16"/>
      <c r="CK435" s="16"/>
      <c r="CL435" s="16"/>
      <c r="CM435" s="16"/>
      <c r="CN435" s="16"/>
      <c r="CO435" s="16"/>
      <c r="CP435" s="16"/>
      <c r="CQ435" s="16"/>
      <c r="CR435" s="16"/>
      <c r="CS435" s="16"/>
      <c r="CT435" s="16"/>
      <c r="CU435" s="16"/>
      <c r="CV435" s="16"/>
      <c r="CW435" s="16"/>
      <c r="CX435" s="16"/>
      <c r="CY435" s="16"/>
      <c r="CZ435" s="16"/>
      <c r="DA435" s="16"/>
      <c r="DB435" s="16"/>
      <c r="DC435" s="16"/>
      <c r="DD435" s="16"/>
      <c r="DE435" s="16"/>
    </row>
    <row r="436" s="2" customFormat="1" ht="22.5" spans="1:109">
      <c r="A436" s="20">
        <v>431</v>
      </c>
      <c r="B436" s="20" t="s">
        <v>102</v>
      </c>
      <c r="C436" s="20" t="s">
        <v>126</v>
      </c>
      <c r="D436" s="20" t="s">
        <v>127</v>
      </c>
      <c r="E436" s="20" t="s">
        <v>1862</v>
      </c>
      <c r="F436" s="20" t="s">
        <v>2016</v>
      </c>
      <c r="G436" s="20" t="s">
        <v>2020</v>
      </c>
      <c r="H436" s="20" t="s">
        <v>117</v>
      </c>
      <c r="I436" s="20" t="s">
        <v>2016</v>
      </c>
      <c r="J436" s="23">
        <v>2026.3</v>
      </c>
      <c r="K436" s="23">
        <v>2026.11</v>
      </c>
      <c r="L436" s="20" t="s">
        <v>2016</v>
      </c>
      <c r="M436" s="20" t="s">
        <v>2021</v>
      </c>
      <c r="N436" s="20">
        <v>30</v>
      </c>
      <c r="O436" s="20">
        <v>20</v>
      </c>
      <c r="P436" s="20">
        <v>10</v>
      </c>
      <c r="Q436" s="20">
        <v>1</v>
      </c>
      <c r="R436" s="20">
        <v>55</v>
      </c>
      <c r="S436" s="20">
        <v>230</v>
      </c>
      <c r="T436" s="20">
        <v>1</v>
      </c>
      <c r="U436" s="20">
        <v>20</v>
      </c>
      <c r="V436" s="20">
        <v>50</v>
      </c>
      <c r="W436" s="24" t="s">
        <v>2021</v>
      </c>
      <c r="X436" s="20" t="s">
        <v>2019</v>
      </c>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row>
    <row r="437" s="2" customFormat="1" ht="22.5" spans="1:109">
      <c r="A437" s="20">
        <v>432</v>
      </c>
      <c r="B437" s="20" t="s">
        <v>102</v>
      </c>
      <c r="C437" s="20" t="s">
        <v>126</v>
      </c>
      <c r="D437" s="20" t="s">
        <v>127</v>
      </c>
      <c r="E437" s="20" t="s">
        <v>1862</v>
      </c>
      <c r="F437" s="20" t="s">
        <v>2016</v>
      </c>
      <c r="G437" s="20" t="s">
        <v>705</v>
      </c>
      <c r="H437" s="20" t="s">
        <v>117</v>
      </c>
      <c r="I437" s="20" t="s">
        <v>2016</v>
      </c>
      <c r="J437" s="23">
        <v>2026.3</v>
      </c>
      <c r="K437" s="23">
        <v>2026.11</v>
      </c>
      <c r="L437" s="20" t="s">
        <v>2016</v>
      </c>
      <c r="M437" s="20" t="s">
        <v>2022</v>
      </c>
      <c r="N437" s="20">
        <v>50</v>
      </c>
      <c r="O437" s="20">
        <v>30</v>
      </c>
      <c r="P437" s="20">
        <v>20</v>
      </c>
      <c r="Q437" s="20">
        <v>1</v>
      </c>
      <c r="R437" s="20">
        <v>30</v>
      </c>
      <c r="S437" s="20">
        <v>150</v>
      </c>
      <c r="T437" s="20">
        <v>1</v>
      </c>
      <c r="U437" s="20">
        <v>16</v>
      </c>
      <c r="V437" s="20">
        <v>50</v>
      </c>
      <c r="W437" s="24" t="s">
        <v>2022</v>
      </c>
      <c r="X437" s="20" t="s">
        <v>2019</v>
      </c>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c r="CE437" s="16"/>
      <c r="CF437" s="16"/>
      <c r="CG437" s="16"/>
      <c r="CH437" s="16"/>
      <c r="CI437" s="16"/>
      <c r="CJ437" s="16"/>
      <c r="CK437" s="16"/>
      <c r="CL437" s="16"/>
      <c r="CM437" s="16"/>
      <c r="CN437" s="16"/>
      <c r="CO437" s="16"/>
      <c r="CP437" s="16"/>
      <c r="CQ437" s="16"/>
      <c r="CR437" s="16"/>
      <c r="CS437" s="16"/>
      <c r="CT437" s="16"/>
      <c r="CU437" s="16"/>
      <c r="CV437" s="16"/>
      <c r="CW437" s="16"/>
      <c r="CX437" s="16"/>
      <c r="CY437" s="16"/>
      <c r="CZ437" s="16"/>
      <c r="DA437" s="16"/>
      <c r="DB437" s="16"/>
      <c r="DC437" s="16"/>
      <c r="DD437" s="16"/>
      <c r="DE437" s="16"/>
    </row>
    <row r="438" s="2" customFormat="1" ht="22.5" spans="1:109">
      <c r="A438" s="20">
        <v>433</v>
      </c>
      <c r="B438" s="20" t="s">
        <v>133</v>
      </c>
      <c r="C438" s="20" t="s">
        <v>134</v>
      </c>
      <c r="D438" s="60" t="s">
        <v>531</v>
      </c>
      <c r="E438" s="20" t="s">
        <v>1862</v>
      </c>
      <c r="F438" s="20" t="s">
        <v>2016</v>
      </c>
      <c r="G438" s="20" t="s">
        <v>2023</v>
      </c>
      <c r="H438" s="20" t="s">
        <v>117</v>
      </c>
      <c r="I438" s="20" t="s">
        <v>2016</v>
      </c>
      <c r="J438" s="23">
        <v>2026.3</v>
      </c>
      <c r="K438" s="23">
        <v>2026.11</v>
      </c>
      <c r="L438" s="20" t="s">
        <v>2016</v>
      </c>
      <c r="M438" s="20" t="s">
        <v>2024</v>
      </c>
      <c r="N438" s="20">
        <v>15</v>
      </c>
      <c r="O438" s="20">
        <v>10</v>
      </c>
      <c r="P438" s="20">
        <v>5</v>
      </c>
      <c r="Q438" s="20">
        <v>1</v>
      </c>
      <c r="R438" s="20">
        <v>28</v>
      </c>
      <c r="S438" s="20">
        <v>168</v>
      </c>
      <c r="T438" s="20">
        <v>1</v>
      </c>
      <c r="U438" s="20">
        <v>14</v>
      </c>
      <c r="V438" s="20">
        <v>32</v>
      </c>
      <c r="W438" s="24" t="s">
        <v>2024</v>
      </c>
      <c r="X438" s="20" t="s">
        <v>2019</v>
      </c>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row>
    <row r="439" s="2" customFormat="1" ht="22.5" spans="1:109">
      <c r="A439" s="20">
        <v>434</v>
      </c>
      <c r="B439" s="20" t="s">
        <v>102</v>
      </c>
      <c r="C439" s="20" t="s">
        <v>114</v>
      </c>
      <c r="D439" s="20" t="s">
        <v>204</v>
      </c>
      <c r="E439" s="20" t="s">
        <v>1862</v>
      </c>
      <c r="F439" s="20" t="s">
        <v>2016</v>
      </c>
      <c r="G439" s="20" t="s">
        <v>2025</v>
      </c>
      <c r="H439" s="20" t="s">
        <v>169</v>
      </c>
      <c r="I439" s="20" t="s">
        <v>2016</v>
      </c>
      <c r="J439" s="23">
        <v>2026.3</v>
      </c>
      <c r="K439" s="23">
        <v>2026.11</v>
      </c>
      <c r="L439" s="20" t="s">
        <v>2016</v>
      </c>
      <c r="M439" s="20" t="s">
        <v>2026</v>
      </c>
      <c r="N439" s="20">
        <v>30</v>
      </c>
      <c r="O439" s="20">
        <v>20</v>
      </c>
      <c r="P439" s="20">
        <v>10</v>
      </c>
      <c r="Q439" s="20">
        <v>1</v>
      </c>
      <c r="R439" s="20">
        <v>120</v>
      </c>
      <c r="S439" s="20">
        <v>650</v>
      </c>
      <c r="T439" s="20">
        <v>1</v>
      </c>
      <c r="U439" s="20">
        <v>26</v>
      </c>
      <c r="V439" s="20">
        <v>79</v>
      </c>
      <c r="W439" s="24" t="s">
        <v>2026</v>
      </c>
      <c r="X439" s="20" t="s">
        <v>2019</v>
      </c>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c r="CD439" s="16"/>
      <c r="CE439" s="16"/>
      <c r="CF439" s="16"/>
      <c r="CG439" s="16"/>
      <c r="CH439" s="16"/>
      <c r="CI439" s="16"/>
      <c r="CJ439" s="16"/>
      <c r="CK439" s="16"/>
      <c r="CL439" s="16"/>
      <c r="CM439" s="16"/>
      <c r="CN439" s="16"/>
      <c r="CO439" s="16"/>
      <c r="CP439" s="16"/>
      <c r="CQ439" s="16"/>
      <c r="CR439" s="16"/>
      <c r="CS439" s="16"/>
      <c r="CT439" s="16"/>
      <c r="CU439" s="16"/>
      <c r="CV439" s="16"/>
      <c r="CW439" s="16"/>
      <c r="CX439" s="16"/>
      <c r="CY439" s="16"/>
      <c r="CZ439" s="16"/>
      <c r="DA439" s="16"/>
      <c r="DB439" s="16"/>
      <c r="DC439" s="16"/>
      <c r="DD439" s="16"/>
      <c r="DE439" s="16"/>
    </row>
    <row r="440" s="2" customFormat="1" ht="33.75" spans="1:109">
      <c r="A440" s="20">
        <v>435</v>
      </c>
      <c r="B440" s="20" t="s">
        <v>102</v>
      </c>
      <c r="C440" s="20" t="s">
        <v>126</v>
      </c>
      <c r="D440" s="20" t="s">
        <v>127</v>
      </c>
      <c r="E440" s="20" t="s">
        <v>1862</v>
      </c>
      <c r="F440" s="20" t="s">
        <v>2027</v>
      </c>
      <c r="G440" s="20" t="s">
        <v>2028</v>
      </c>
      <c r="H440" s="20" t="s">
        <v>117</v>
      </c>
      <c r="I440" s="20" t="s">
        <v>2027</v>
      </c>
      <c r="J440" s="70">
        <v>2026.1</v>
      </c>
      <c r="K440" s="23">
        <v>2026.11</v>
      </c>
      <c r="L440" s="20" t="s">
        <v>2027</v>
      </c>
      <c r="M440" s="20" t="s">
        <v>2029</v>
      </c>
      <c r="N440" s="20">
        <v>18</v>
      </c>
      <c r="O440" s="20">
        <v>15</v>
      </c>
      <c r="P440" s="20">
        <v>3</v>
      </c>
      <c r="Q440" s="20">
        <v>1</v>
      </c>
      <c r="R440" s="20">
        <v>26</v>
      </c>
      <c r="S440" s="20">
        <v>102</v>
      </c>
      <c r="T440" s="20">
        <v>1</v>
      </c>
      <c r="U440" s="20">
        <v>10</v>
      </c>
      <c r="V440" s="20">
        <v>38</v>
      </c>
      <c r="W440" s="24" t="s">
        <v>2030</v>
      </c>
      <c r="X440" s="20" t="s">
        <v>2031</v>
      </c>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c r="CD440" s="16"/>
      <c r="CE440" s="16"/>
      <c r="CF440" s="16"/>
      <c r="CG440" s="16"/>
      <c r="CH440" s="16"/>
      <c r="CI440" s="16"/>
      <c r="CJ440" s="16"/>
      <c r="CK440" s="16"/>
      <c r="CL440" s="16"/>
      <c r="CM440" s="16"/>
      <c r="CN440" s="16"/>
      <c r="CO440" s="16"/>
      <c r="CP440" s="16"/>
      <c r="CQ440" s="16"/>
      <c r="CR440" s="16"/>
      <c r="CS440" s="16"/>
      <c r="CT440" s="16"/>
      <c r="CU440" s="16"/>
      <c r="CV440" s="16"/>
      <c r="CW440" s="16"/>
      <c r="CX440" s="16"/>
      <c r="CY440" s="16"/>
      <c r="CZ440" s="16"/>
      <c r="DA440" s="16"/>
      <c r="DB440" s="16"/>
      <c r="DC440" s="16"/>
      <c r="DD440" s="16"/>
      <c r="DE440" s="16"/>
    </row>
    <row r="441" s="2" customFormat="1" ht="33.75" spans="1:109">
      <c r="A441" s="20">
        <v>436</v>
      </c>
      <c r="B441" s="20" t="s">
        <v>102</v>
      </c>
      <c r="C441" s="20" t="s">
        <v>126</v>
      </c>
      <c r="D441" s="20" t="s">
        <v>127</v>
      </c>
      <c r="E441" s="20" t="s">
        <v>1862</v>
      </c>
      <c r="F441" s="20" t="s">
        <v>2027</v>
      </c>
      <c r="G441" s="20" t="s">
        <v>2032</v>
      </c>
      <c r="H441" s="20" t="s">
        <v>117</v>
      </c>
      <c r="I441" s="20" t="s">
        <v>2033</v>
      </c>
      <c r="J441" s="103">
        <v>2026.3</v>
      </c>
      <c r="K441" s="70">
        <v>2026.1</v>
      </c>
      <c r="L441" s="20" t="s">
        <v>2027</v>
      </c>
      <c r="M441" s="20" t="s">
        <v>2034</v>
      </c>
      <c r="N441" s="20">
        <v>15</v>
      </c>
      <c r="O441" s="20">
        <v>12</v>
      </c>
      <c r="P441" s="20">
        <v>3</v>
      </c>
      <c r="Q441" s="20">
        <v>1</v>
      </c>
      <c r="R441" s="20">
        <v>42</v>
      </c>
      <c r="S441" s="20">
        <v>162</v>
      </c>
      <c r="T441" s="20">
        <v>1</v>
      </c>
      <c r="U441" s="20">
        <v>18</v>
      </c>
      <c r="V441" s="20">
        <v>42</v>
      </c>
      <c r="W441" s="24" t="s">
        <v>2035</v>
      </c>
      <c r="X441" s="20" t="s">
        <v>2036</v>
      </c>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c r="CD441" s="16"/>
      <c r="CE441" s="16"/>
      <c r="CF441" s="16"/>
      <c r="CG441" s="16"/>
      <c r="CH441" s="16"/>
      <c r="CI441" s="16"/>
      <c r="CJ441" s="16"/>
      <c r="CK441" s="16"/>
      <c r="CL441" s="16"/>
      <c r="CM441" s="16"/>
      <c r="CN441" s="16"/>
      <c r="CO441" s="16"/>
      <c r="CP441" s="16"/>
      <c r="CQ441" s="16"/>
      <c r="CR441" s="16"/>
      <c r="CS441" s="16"/>
      <c r="CT441" s="16"/>
      <c r="CU441" s="16"/>
      <c r="CV441" s="16"/>
      <c r="CW441" s="16"/>
      <c r="CX441" s="16"/>
      <c r="CY441" s="16"/>
      <c r="CZ441" s="16"/>
      <c r="DA441" s="16"/>
      <c r="DB441" s="16"/>
      <c r="DC441" s="16"/>
      <c r="DD441" s="16"/>
      <c r="DE441" s="16"/>
    </row>
    <row r="442" s="2" customFormat="1" ht="22.5" spans="1:109">
      <c r="A442" s="20">
        <v>437</v>
      </c>
      <c r="B442" s="20" t="s">
        <v>102</v>
      </c>
      <c r="C442" s="20" t="s">
        <v>126</v>
      </c>
      <c r="D442" s="20" t="s">
        <v>127</v>
      </c>
      <c r="E442" s="20" t="s">
        <v>1862</v>
      </c>
      <c r="F442" s="20" t="s">
        <v>2027</v>
      </c>
      <c r="G442" s="20" t="s">
        <v>2037</v>
      </c>
      <c r="H442" s="20" t="s">
        <v>117</v>
      </c>
      <c r="I442" s="20" t="s">
        <v>2027</v>
      </c>
      <c r="J442" s="103">
        <v>2026.3</v>
      </c>
      <c r="K442" s="70">
        <v>2026.1</v>
      </c>
      <c r="L442" s="20" t="s">
        <v>2027</v>
      </c>
      <c r="M442" s="20" t="s">
        <v>2038</v>
      </c>
      <c r="N442" s="20">
        <v>15</v>
      </c>
      <c r="O442" s="20">
        <v>13</v>
      </c>
      <c r="P442" s="20">
        <v>2</v>
      </c>
      <c r="Q442" s="20">
        <v>1</v>
      </c>
      <c r="R442" s="20">
        <v>26</v>
      </c>
      <c r="S442" s="20">
        <v>135</v>
      </c>
      <c r="T442" s="20">
        <v>1</v>
      </c>
      <c r="U442" s="20">
        <v>12</v>
      </c>
      <c r="V442" s="20">
        <v>23</v>
      </c>
      <c r="W442" s="24" t="s">
        <v>2039</v>
      </c>
      <c r="X442" s="20" t="s">
        <v>2040</v>
      </c>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c r="CD442" s="16"/>
      <c r="CE442" s="16"/>
      <c r="CF442" s="16"/>
      <c r="CG442" s="16"/>
      <c r="CH442" s="16"/>
      <c r="CI442" s="16"/>
      <c r="CJ442" s="16"/>
      <c r="CK442" s="16"/>
      <c r="CL442" s="16"/>
      <c r="CM442" s="16"/>
      <c r="CN442" s="16"/>
      <c r="CO442" s="16"/>
      <c r="CP442" s="16"/>
      <c r="CQ442" s="16"/>
      <c r="CR442" s="16"/>
      <c r="CS442" s="16"/>
      <c r="CT442" s="16"/>
      <c r="CU442" s="16"/>
      <c r="CV442" s="16"/>
      <c r="CW442" s="16"/>
      <c r="CX442" s="16"/>
      <c r="CY442" s="16"/>
      <c r="CZ442" s="16"/>
      <c r="DA442" s="16"/>
      <c r="DB442" s="16"/>
      <c r="DC442" s="16"/>
      <c r="DD442" s="16"/>
      <c r="DE442" s="16"/>
    </row>
    <row r="443" s="2" customFormat="1" ht="22.5" spans="1:109">
      <c r="A443" s="20">
        <v>438</v>
      </c>
      <c r="B443" s="118" t="s">
        <v>133</v>
      </c>
      <c r="C443" s="118" t="s">
        <v>134</v>
      </c>
      <c r="D443" s="20" t="s">
        <v>165</v>
      </c>
      <c r="E443" s="20" t="s">
        <v>1862</v>
      </c>
      <c r="F443" s="20" t="s">
        <v>2027</v>
      </c>
      <c r="G443" s="20" t="s">
        <v>2041</v>
      </c>
      <c r="H443" s="20" t="s">
        <v>117</v>
      </c>
      <c r="I443" s="20" t="s">
        <v>2042</v>
      </c>
      <c r="J443" s="103">
        <v>2026.4</v>
      </c>
      <c r="K443" s="70">
        <v>2026.1</v>
      </c>
      <c r="L443" s="20" t="s">
        <v>2027</v>
      </c>
      <c r="M443" s="20" t="s">
        <v>2043</v>
      </c>
      <c r="N443" s="20">
        <v>56</v>
      </c>
      <c r="O443" s="20">
        <v>40</v>
      </c>
      <c r="P443" s="20">
        <v>16</v>
      </c>
      <c r="Q443" s="20">
        <v>1</v>
      </c>
      <c r="R443" s="20">
        <v>32</v>
      </c>
      <c r="S443" s="20">
        <v>212</v>
      </c>
      <c r="T443" s="20">
        <v>1</v>
      </c>
      <c r="U443" s="20">
        <v>18</v>
      </c>
      <c r="V443" s="20">
        <v>48</v>
      </c>
      <c r="W443" s="24" t="s">
        <v>2044</v>
      </c>
      <c r="X443" s="20" t="s">
        <v>2045</v>
      </c>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c r="CD443" s="16"/>
      <c r="CE443" s="16"/>
      <c r="CF443" s="16"/>
      <c r="CG443" s="16"/>
      <c r="CH443" s="16"/>
      <c r="CI443" s="16"/>
      <c r="CJ443" s="16"/>
      <c r="CK443" s="16"/>
      <c r="CL443" s="16"/>
      <c r="CM443" s="16"/>
      <c r="CN443" s="16"/>
      <c r="CO443" s="16"/>
      <c r="CP443" s="16"/>
      <c r="CQ443" s="16"/>
      <c r="CR443" s="16"/>
      <c r="CS443" s="16"/>
      <c r="CT443" s="16"/>
      <c r="CU443" s="16"/>
      <c r="CV443" s="16"/>
      <c r="CW443" s="16"/>
      <c r="CX443" s="16"/>
      <c r="CY443" s="16"/>
      <c r="CZ443" s="16"/>
      <c r="DA443" s="16"/>
      <c r="DB443" s="16"/>
      <c r="DC443" s="16"/>
      <c r="DD443" s="16"/>
      <c r="DE443" s="16"/>
    </row>
    <row r="444" s="2" customFormat="1" ht="112.5" spans="1:109">
      <c r="A444" s="20">
        <v>439</v>
      </c>
      <c r="B444" s="20" t="s">
        <v>81</v>
      </c>
      <c r="C444" s="20" t="s">
        <v>98</v>
      </c>
      <c r="D444" s="20" t="s">
        <v>257</v>
      </c>
      <c r="E444" s="20" t="s">
        <v>1862</v>
      </c>
      <c r="F444" s="20" t="s">
        <v>1862</v>
      </c>
      <c r="G444" s="20" t="s">
        <v>260</v>
      </c>
      <c r="H444" s="71" t="s">
        <v>85</v>
      </c>
      <c r="I444" s="20" t="s">
        <v>2046</v>
      </c>
      <c r="J444" s="23">
        <v>2026.1</v>
      </c>
      <c r="K444" s="23">
        <v>2026.12</v>
      </c>
      <c r="L444" s="20" t="s">
        <v>354</v>
      </c>
      <c r="M444" s="20" t="s">
        <v>260</v>
      </c>
      <c r="N444" s="123">
        <v>50</v>
      </c>
      <c r="O444" s="123">
        <v>50</v>
      </c>
      <c r="P444" s="20">
        <v>0</v>
      </c>
      <c r="Q444" s="20">
        <v>13</v>
      </c>
      <c r="R444" s="20">
        <v>244</v>
      </c>
      <c r="S444" s="20">
        <v>786</v>
      </c>
      <c r="T444" s="20">
        <v>3</v>
      </c>
      <c r="U444" s="20">
        <v>244</v>
      </c>
      <c r="V444" s="20">
        <v>786</v>
      </c>
      <c r="W444" s="24" t="s">
        <v>2047</v>
      </c>
      <c r="X444" s="20" t="s">
        <v>2048</v>
      </c>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c r="CD444" s="16"/>
      <c r="CE444" s="16"/>
      <c r="CF444" s="16"/>
      <c r="CG444" s="16"/>
      <c r="CH444" s="16"/>
      <c r="CI444" s="16"/>
      <c r="CJ444" s="16"/>
      <c r="CK444" s="16"/>
      <c r="CL444" s="16"/>
      <c r="CM444" s="16"/>
      <c r="CN444" s="16"/>
      <c r="CO444" s="16"/>
      <c r="CP444" s="16"/>
      <c r="CQ444" s="16"/>
      <c r="CR444" s="16"/>
      <c r="CS444" s="16"/>
      <c r="CT444" s="16"/>
      <c r="CU444" s="16"/>
      <c r="CV444" s="16"/>
      <c r="CW444" s="16"/>
      <c r="CX444" s="16"/>
      <c r="CY444" s="16"/>
      <c r="CZ444" s="16"/>
      <c r="DA444" s="16"/>
      <c r="DB444" s="16"/>
      <c r="DC444" s="16"/>
      <c r="DD444" s="16"/>
      <c r="DE444" s="16"/>
    </row>
  </sheetData>
  <mergeCells count="27">
    <mergeCell ref="A1:X1"/>
    <mergeCell ref="A2:X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   岳阳县农业农村局2026年度巩固拓展脱贫攻坚成果和乡村振</vt:lpstr>
      <vt:lpstr>岳阳县2026年度巩固拓展脱贫攻坚成果和乡村振兴项目库入库项目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汤亦琅</cp:lastModifiedBy>
  <dcterms:created xsi:type="dcterms:W3CDTF">2024-10-30T07:09:00Z</dcterms:created>
  <dcterms:modified xsi:type="dcterms:W3CDTF">2025-12-10T03:31:59Z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E04357FB6BC146718C9110A7C7E4A5D1_13</vt:lpwstr>
  </property>
  <property fmtid="{D5CDD505-2E9C-101B-9397-08002B2CF9AE}" pid="3" name="KSOProductBuildVer">
    <vt:lpwstr>2052-12.1.0.23542</vt:lpwstr>
  </property>
</Properties>
</file>